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y\Desktop\"/>
    </mc:Choice>
  </mc:AlternateContent>
  <bookViews>
    <workbookView xWindow="0" yWindow="0" windowWidth="25200" windowHeight="11940" activeTab="1"/>
  </bookViews>
  <sheets>
    <sheet name="예산총괄표(재가)" sheetId="1" r:id="rId1"/>
    <sheet name="예산총괄표(장기)" sheetId="2" r:id="rId2"/>
    <sheet name="예산총괄표(돌봄)" sheetId="3" r:id="rId3"/>
  </sheets>
  <definedNames>
    <definedName name="_xlnm.Print_Area" localSheetId="2">'예산총괄표(돌봄)'!$A$1:$L$43</definedName>
    <definedName name="_xlnm.Print_Area" localSheetId="1">'예산총괄표(장기)'!$A$1:$L$45</definedName>
    <definedName name="_xlnm.Print_Area" localSheetId="0">'예산총괄표(재가)'!$C$1:$P$48</definedName>
    <definedName name="_xlnm.Print_Titles" localSheetId="0">'예산총괄표(재가)'!$5:$5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42" i="3" l="1"/>
  <c r="J42" i="3"/>
  <c r="K41" i="3"/>
  <c r="J41" i="3"/>
  <c r="K39" i="3"/>
  <c r="J39" i="3"/>
  <c r="K38" i="3"/>
  <c r="J38" i="3"/>
  <c r="L37" i="3"/>
  <c r="L35" i="3"/>
  <c r="L34" i="3"/>
  <c r="L33" i="3"/>
  <c r="L30" i="3"/>
  <c r="K29" i="3"/>
  <c r="L29" i="3" s="1"/>
  <c r="J29" i="3"/>
  <c r="J28" i="3" s="1"/>
  <c r="K26" i="3"/>
  <c r="K25" i="3" s="1"/>
  <c r="J26" i="3"/>
  <c r="J25" i="3"/>
  <c r="L22" i="3"/>
  <c r="L21" i="3"/>
  <c r="L20" i="3"/>
  <c r="L19" i="3"/>
  <c r="L17" i="3"/>
  <c r="K17" i="3"/>
  <c r="J17" i="3"/>
  <c r="L16" i="3"/>
  <c r="L14" i="3"/>
  <c r="E14" i="3"/>
  <c r="D14" i="3"/>
  <c r="K13" i="3"/>
  <c r="L13" i="3" s="1"/>
  <c r="J13" i="3"/>
  <c r="E13" i="3"/>
  <c r="D13" i="3"/>
  <c r="L12" i="3"/>
  <c r="F12" i="3"/>
  <c r="L11" i="3"/>
  <c r="D11" i="3"/>
  <c r="F11" i="3" s="1"/>
  <c r="L10" i="3"/>
  <c r="E10" i="3"/>
  <c r="F10" i="3" s="1"/>
  <c r="D10" i="3"/>
  <c r="L9" i="3"/>
  <c r="F9" i="3"/>
  <c r="K8" i="3"/>
  <c r="L8" i="3" s="1"/>
  <c r="J8" i="3"/>
  <c r="E8" i="3"/>
  <c r="E7" i="3" s="1"/>
  <c r="D8" i="3"/>
  <c r="D7" i="3" s="1"/>
  <c r="D6" i="3" s="1"/>
  <c r="J7" i="3"/>
  <c r="J6" i="3" s="1"/>
  <c r="E6" i="3" l="1"/>
  <c r="F6" i="3" s="1"/>
  <c r="F7" i="3"/>
  <c r="K7" i="3"/>
  <c r="F8" i="3"/>
  <c r="K28" i="3"/>
  <c r="L28" i="3" s="1"/>
  <c r="L7" i="3" l="1"/>
  <c r="K6" i="3"/>
  <c r="L6" i="3" s="1"/>
  <c r="J44" i="2" l="1"/>
  <c r="J43" i="2"/>
  <c r="L42" i="2"/>
  <c r="L41" i="2"/>
  <c r="J41" i="2"/>
  <c r="J40" i="2"/>
  <c r="L40" i="2" s="1"/>
  <c r="L39" i="2"/>
  <c r="L38" i="2"/>
  <c r="L37" i="2"/>
  <c r="L34" i="2"/>
  <c r="L33" i="2"/>
  <c r="L32" i="2"/>
  <c r="K31" i="2"/>
  <c r="L31" i="2" s="1"/>
  <c r="J31" i="2"/>
  <c r="J30" i="2" s="1"/>
  <c r="L28" i="2"/>
  <c r="K26" i="2"/>
  <c r="L26" i="2" s="1"/>
  <c r="J26" i="2"/>
  <c r="J25" i="2" s="1"/>
  <c r="L24" i="2"/>
  <c r="L22" i="2"/>
  <c r="L20" i="2"/>
  <c r="L19" i="2"/>
  <c r="L18" i="2"/>
  <c r="L17" i="2"/>
  <c r="K17" i="2"/>
  <c r="J17" i="2"/>
  <c r="F17" i="2"/>
  <c r="L16" i="2"/>
  <c r="D16" i="2"/>
  <c r="F16" i="2" s="1"/>
  <c r="D15" i="2"/>
  <c r="F15" i="2" s="1"/>
  <c r="L14" i="2"/>
  <c r="K13" i="2"/>
  <c r="L13" i="2" s="1"/>
  <c r="J13" i="2"/>
  <c r="J6" i="2" s="1"/>
  <c r="J5" i="2" s="1"/>
  <c r="L11" i="2"/>
  <c r="E11" i="2"/>
  <c r="E10" i="2" s="1"/>
  <c r="D11" i="2"/>
  <c r="D10" i="2" s="1"/>
  <c r="L10" i="2"/>
  <c r="L9" i="2"/>
  <c r="F9" i="2"/>
  <c r="L8" i="2"/>
  <c r="F8" i="2"/>
  <c r="K7" i="2"/>
  <c r="K6" i="2" s="1"/>
  <c r="J7" i="2"/>
  <c r="E7" i="2"/>
  <c r="E6" i="2" s="1"/>
  <c r="D7" i="2"/>
  <c r="D6" i="2" s="1"/>
  <c r="D5" i="2" s="1"/>
  <c r="E5" i="2" l="1"/>
  <c r="F5" i="2" s="1"/>
  <c r="F6" i="2"/>
  <c r="L6" i="2"/>
  <c r="L7" i="2"/>
  <c r="F7" i="2"/>
  <c r="K30" i="2"/>
  <c r="L30" i="2" s="1"/>
  <c r="K25" i="2"/>
  <c r="L25" i="2" s="1"/>
  <c r="K5" i="2" l="1"/>
  <c r="L5" i="2" s="1"/>
  <c r="M46" i="1" l="1"/>
  <c r="M45" i="1"/>
  <c r="O41" i="1"/>
  <c r="O40" i="1"/>
  <c r="O39" i="1"/>
  <c r="O38" i="1"/>
  <c r="O37" i="1"/>
  <c r="O36" i="1"/>
  <c r="O35" i="1"/>
  <c r="M34" i="1"/>
  <c r="O34" i="1" s="1"/>
  <c r="O33" i="1"/>
  <c r="N30" i="1"/>
  <c r="O30" i="1" s="1"/>
  <c r="M30" i="1"/>
  <c r="M29" i="1" s="1"/>
  <c r="M6" i="1" s="1"/>
  <c r="O27" i="1"/>
  <c r="O25" i="1"/>
  <c r="M25" i="1"/>
  <c r="N24" i="1"/>
  <c r="O24" i="1" s="1"/>
  <c r="M24" i="1"/>
  <c r="O23" i="1"/>
  <c r="O22" i="1"/>
  <c r="I22" i="1"/>
  <c r="O21" i="1"/>
  <c r="I21" i="1"/>
  <c r="O20" i="1"/>
  <c r="H20" i="1"/>
  <c r="I20" i="1" s="1"/>
  <c r="O19" i="1"/>
  <c r="O18" i="1"/>
  <c r="I18" i="1"/>
  <c r="N17" i="1"/>
  <c r="O17" i="1" s="1"/>
  <c r="M17" i="1"/>
  <c r="I17" i="1"/>
  <c r="O16" i="1"/>
  <c r="I16" i="1"/>
  <c r="I15" i="1"/>
  <c r="N14" i="1"/>
  <c r="O14" i="1" s="1"/>
  <c r="M14" i="1"/>
  <c r="I14" i="1"/>
  <c r="I13" i="1"/>
  <c r="O12" i="1"/>
  <c r="O11" i="1"/>
  <c r="O10" i="1"/>
  <c r="O9" i="1"/>
  <c r="N8" i="1"/>
  <c r="O8" i="1" s="1"/>
  <c r="M8" i="1"/>
  <c r="H8" i="1"/>
  <c r="N7" i="1"/>
  <c r="O7" i="1" s="1"/>
  <c r="M7" i="1"/>
  <c r="H7" i="1"/>
  <c r="G6" i="1"/>
  <c r="H19" i="1" l="1"/>
  <c r="N29" i="1"/>
  <c r="N6" i="1" l="1"/>
  <c r="O6" i="1" s="1"/>
  <c r="O29" i="1"/>
  <c r="I19" i="1"/>
  <c r="H6" i="1"/>
  <c r="I6" i="1" s="1"/>
</calcChain>
</file>

<file path=xl/sharedStrings.xml><?xml version="1.0" encoding="utf-8"?>
<sst xmlns="http://schemas.openxmlformats.org/spreadsheetml/2006/main" count="269" uniqueCount="122">
  <si>
    <t>2018년도 미추홀종합사회복지관 부설 재가노인지원서비스센터 
재가노인서비스사업 본예산 세입세출 예산안</t>
    <phoneticPr fontId="5" type="noConversion"/>
  </si>
  <si>
    <t>1. 세입세출 총괄</t>
    <phoneticPr fontId="5" type="noConversion"/>
  </si>
  <si>
    <t>(단위:원)</t>
    <phoneticPr fontId="5" type="noConversion"/>
  </si>
  <si>
    <t>관</t>
    <phoneticPr fontId="14" type="noConversion"/>
  </si>
  <si>
    <t>항</t>
    <phoneticPr fontId="14" type="noConversion"/>
  </si>
  <si>
    <t>목</t>
    <phoneticPr fontId="14" type="noConversion"/>
  </si>
  <si>
    <t>2017년 예산
(A)</t>
    <phoneticPr fontId="4" type="noConversion"/>
  </si>
  <si>
    <t>2018년 예산
(B)</t>
    <phoneticPr fontId="4" type="noConversion"/>
  </si>
  <si>
    <t>증감
(B)-(A)</t>
    <phoneticPr fontId="14" type="noConversion"/>
  </si>
  <si>
    <t>총계</t>
    <phoneticPr fontId="14" type="noConversion"/>
  </si>
  <si>
    <t>보조금수입</t>
    <phoneticPr fontId="5" type="noConversion"/>
  </si>
  <si>
    <t>-</t>
    <phoneticPr fontId="4" type="noConversion"/>
  </si>
  <si>
    <t>사무비</t>
    <phoneticPr fontId="14" type="noConversion"/>
  </si>
  <si>
    <t>인건비</t>
    <phoneticPr fontId="5" type="noConversion"/>
  </si>
  <si>
    <t>경상보조금</t>
    <phoneticPr fontId="5" type="noConversion"/>
  </si>
  <si>
    <t>급여</t>
    <phoneticPr fontId="5" type="noConversion"/>
  </si>
  <si>
    <t>장려수당</t>
    <phoneticPr fontId="20" type="noConversion"/>
  </si>
  <si>
    <t>제수당</t>
    <phoneticPr fontId="20" type="noConversion"/>
  </si>
  <si>
    <t>장비보강</t>
    <phoneticPr fontId="20" type="noConversion"/>
  </si>
  <si>
    <t>퇴직적립금</t>
    <phoneticPr fontId="20" type="noConversion"/>
  </si>
  <si>
    <t>특화프로그램</t>
    <phoneticPr fontId="5" type="noConversion"/>
  </si>
  <si>
    <t>사회보험부담금</t>
    <phoneticPr fontId="5" type="noConversion"/>
  </si>
  <si>
    <t>후원금</t>
    <phoneticPr fontId="5" type="noConversion"/>
  </si>
  <si>
    <t>기타후생경비</t>
    <phoneticPr fontId="5" type="noConversion"/>
  </si>
  <si>
    <t>업무추진비</t>
    <phoneticPr fontId="5" type="noConversion"/>
  </si>
  <si>
    <t>후원금</t>
    <phoneticPr fontId="5" type="noConversion"/>
  </si>
  <si>
    <t>기관운영비</t>
    <phoneticPr fontId="5" type="noConversion"/>
  </si>
  <si>
    <t>-</t>
    <phoneticPr fontId="4" type="noConversion"/>
  </si>
  <si>
    <t>잡수입</t>
    <phoneticPr fontId="5" type="noConversion"/>
  </si>
  <si>
    <t>회의비</t>
    <phoneticPr fontId="5" type="noConversion"/>
  </si>
  <si>
    <t>운영비</t>
    <phoneticPr fontId="14" type="noConversion"/>
  </si>
  <si>
    <t>수용비및수수료</t>
    <phoneticPr fontId="14" type="noConversion"/>
  </si>
  <si>
    <t>이월금</t>
    <phoneticPr fontId="5" type="noConversion"/>
  </si>
  <si>
    <t>공공요금</t>
    <phoneticPr fontId="14" type="noConversion"/>
  </si>
  <si>
    <t>이월금</t>
    <phoneticPr fontId="5" type="noConversion"/>
  </si>
  <si>
    <t>제세공과금</t>
    <phoneticPr fontId="14" type="noConversion"/>
  </si>
  <si>
    <t>잡수입이월금</t>
    <phoneticPr fontId="14" type="noConversion"/>
  </si>
  <si>
    <t>여비</t>
    <phoneticPr fontId="5" type="noConversion"/>
  </si>
  <si>
    <t>후원금이월금</t>
    <phoneticPr fontId="14" type="noConversion"/>
  </si>
  <si>
    <t>차량비</t>
    <phoneticPr fontId="5" type="noConversion"/>
  </si>
  <si>
    <t xml:space="preserve"> </t>
    <phoneticPr fontId="14" type="noConversion"/>
  </si>
  <si>
    <t>기타운영비</t>
    <phoneticPr fontId="5" type="noConversion"/>
  </si>
  <si>
    <t>재산조성비</t>
    <phoneticPr fontId="5" type="noConversion"/>
  </si>
  <si>
    <t>시설비</t>
    <phoneticPr fontId="5" type="noConversion"/>
  </si>
  <si>
    <t>자산취득비</t>
    <phoneticPr fontId="14" type="noConversion"/>
  </si>
  <si>
    <t>시설장비유지비</t>
    <phoneticPr fontId="5" type="noConversion"/>
  </si>
  <si>
    <t>사업비</t>
    <phoneticPr fontId="5" type="noConversion"/>
  </si>
  <si>
    <t>홈헬퍼활동비</t>
    <phoneticPr fontId="4" type="noConversion"/>
  </si>
  <si>
    <t>가정봉사원파견</t>
    <phoneticPr fontId="14" type="noConversion"/>
  </si>
  <si>
    <t>특화프로그램</t>
    <phoneticPr fontId="4" type="noConversion"/>
  </si>
  <si>
    <t>예방적사업</t>
    <phoneticPr fontId="4" type="noConversion"/>
  </si>
  <si>
    <t>일상생활지원서비스</t>
    <phoneticPr fontId="4" type="noConversion"/>
  </si>
  <si>
    <t>여가활동지원서비스</t>
    <phoneticPr fontId="4" type="noConversion"/>
  </si>
  <si>
    <t>지역사회자원개발</t>
    <phoneticPr fontId="4" type="noConversion"/>
  </si>
  <si>
    <t>긴급지원사업</t>
    <phoneticPr fontId="4" type="noConversion"/>
  </si>
  <si>
    <t>긴급지원서비스</t>
    <phoneticPr fontId="4" type="noConversion"/>
  </si>
  <si>
    <t>사회안전망구축사업</t>
    <phoneticPr fontId="4" type="noConversion"/>
  </si>
  <si>
    <t>잡지출</t>
    <phoneticPr fontId="5" type="noConversion"/>
  </si>
  <si>
    <t>예비비</t>
    <phoneticPr fontId="5" type="noConversion"/>
  </si>
  <si>
    <t>2018년도 미추홀종합사회복지관 부설 재가노인지원서비스센터 
장기요양서비스사업 세입세출 예산안</t>
    <phoneticPr fontId="5" type="noConversion"/>
  </si>
  <si>
    <t>2017년 예산(A)</t>
    <phoneticPr fontId="4" type="noConversion"/>
  </si>
  <si>
    <t>관</t>
    <phoneticPr fontId="14" type="noConversion"/>
  </si>
  <si>
    <t>항</t>
    <phoneticPr fontId="14" type="noConversion"/>
  </si>
  <si>
    <t>목</t>
    <phoneticPr fontId="14" type="noConversion"/>
  </si>
  <si>
    <t>2017년 예산(A)</t>
    <phoneticPr fontId="4" type="noConversion"/>
  </si>
  <si>
    <t>2018년 예산
(B)</t>
    <phoneticPr fontId="4" type="noConversion"/>
  </si>
  <si>
    <t>증감
(B)-(A)</t>
    <phoneticPr fontId="14" type="noConversion"/>
  </si>
  <si>
    <t>총계</t>
    <phoneticPr fontId="14" type="noConversion"/>
  </si>
  <si>
    <t>총계</t>
  </si>
  <si>
    <t>요양보험수입</t>
    <phoneticPr fontId="5" type="noConversion"/>
  </si>
  <si>
    <t>사무비</t>
  </si>
  <si>
    <t>인건비</t>
  </si>
  <si>
    <t>본인부담금</t>
    <phoneticPr fontId="5" type="noConversion"/>
  </si>
  <si>
    <t>급여</t>
  </si>
  <si>
    <t>공단부담금</t>
    <phoneticPr fontId="5" type="noConversion"/>
  </si>
  <si>
    <t>제수당</t>
  </si>
  <si>
    <t>이월금</t>
    <phoneticPr fontId="5" type="noConversion"/>
  </si>
  <si>
    <t>-</t>
    <phoneticPr fontId="4" type="noConversion"/>
  </si>
  <si>
    <t>퇴직적립금</t>
  </si>
  <si>
    <t>사회보험부담금</t>
    <phoneticPr fontId="4" type="noConversion"/>
  </si>
  <si>
    <t>본인부담금이월금</t>
    <phoneticPr fontId="14" type="noConversion"/>
  </si>
  <si>
    <t>기타후생경비</t>
  </si>
  <si>
    <t>공단부담금이월금</t>
    <phoneticPr fontId="14" type="noConversion"/>
  </si>
  <si>
    <t>업무추진비</t>
  </si>
  <si>
    <t>잡수입이월금</t>
    <phoneticPr fontId="14" type="noConversion"/>
  </si>
  <si>
    <t>기관운영비</t>
  </si>
  <si>
    <t>잡수입</t>
    <phoneticPr fontId="5" type="noConversion"/>
  </si>
  <si>
    <t>직책보조비</t>
  </si>
  <si>
    <t>회의비</t>
  </si>
  <si>
    <t>운영비</t>
  </si>
  <si>
    <t>여비</t>
  </si>
  <si>
    <t>수용비및수수료</t>
  </si>
  <si>
    <t>공공요금</t>
  </si>
  <si>
    <t>제세공과금</t>
  </si>
  <si>
    <t>차량비</t>
  </si>
  <si>
    <t xml:space="preserve"> </t>
    <phoneticPr fontId="14" type="noConversion"/>
  </si>
  <si>
    <t>연료비</t>
  </si>
  <si>
    <t>기타운영비</t>
  </si>
  <si>
    <t>재산조성비</t>
  </si>
  <si>
    <t>시설비</t>
  </si>
  <si>
    <t>자산취득비</t>
  </si>
  <si>
    <t>시설장비유지비</t>
  </si>
  <si>
    <t>사업비</t>
  </si>
  <si>
    <t xml:space="preserve"> </t>
  </si>
  <si>
    <t>이용자관리</t>
  </si>
  <si>
    <t>가사지원서비스</t>
  </si>
  <si>
    <t>요양보호사관리</t>
  </si>
  <si>
    <t>특화프로그램</t>
  </si>
  <si>
    <t>예방적사업</t>
  </si>
  <si>
    <t>교육</t>
  </si>
  <si>
    <t>봉사자관리</t>
  </si>
  <si>
    <t>홍보사업</t>
  </si>
  <si>
    <t>잡지출</t>
  </si>
  <si>
    <t>예비비</t>
  </si>
  <si>
    <t>2018년도 미추홀재가노인지원서비스센터 
노인돌봄서비스 본예산 세입세출 예산안</t>
    <phoneticPr fontId="5" type="noConversion"/>
  </si>
  <si>
    <t>사업수입</t>
    <phoneticPr fontId="5" type="noConversion"/>
  </si>
  <si>
    <t>사업수입이월금</t>
    <phoneticPr fontId="14" type="noConversion"/>
  </si>
  <si>
    <t>기타운영비</t>
    <phoneticPr fontId="4" type="noConversion"/>
  </si>
  <si>
    <t>대상자관리</t>
  </si>
  <si>
    <t>후원자관리</t>
  </si>
  <si>
    <t>노인돌보미관리</t>
  </si>
  <si>
    <t>노인돌보미교육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</si>
</sst>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;[Red]#,##0"/>
    <numFmt numFmtId="177" formatCode="&quot;   &quot;* #,###;&quot;   △&quot;* #,###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4"/>
      <name val="석보체 가는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6"/>
      <name val="석보체 가는"/>
      <family val="1"/>
      <charset val="129"/>
    </font>
    <font>
      <sz val="12"/>
      <color theme="1"/>
      <name val="맑은 고딕"/>
      <family val="2"/>
      <charset val="129"/>
      <scheme val="minor"/>
    </font>
    <font>
      <sz val="12"/>
      <name val="석보체 가는"/>
      <family val="1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바탕"/>
      <family val="1"/>
      <charset val="129"/>
    </font>
    <font>
      <sz val="10"/>
      <name val="석보체 가는"/>
      <family val="1"/>
      <charset val="129"/>
    </font>
    <font>
      <sz val="11"/>
      <color theme="1"/>
      <name val="바탕"/>
      <family val="1"/>
      <charset val="129"/>
    </font>
    <font>
      <sz val="10"/>
      <color theme="1"/>
      <name val="석보체 가는"/>
      <family val="1"/>
      <charset val="129"/>
    </font>
    <font>
      <sz val="8"/>
      <name val="돋움"/>
      <family val="3"/>
      <charset val="129"/>
    </font>
    <font>
      <sz val="8"/>
      <name val="석보체 가는"/>
      <family val="1"/>
      <charset val="129"/>
    </font>
    <font>
      <sz val="9"/>
      <name val="석보체 가는"/>
      <family val="1"/>
      <charset val="129"/>
    </font>
    <font>
      <sz val="10"/>
      <color theme="1"/>
      <name val="맑은 고딕"/>
      <family val="3"/>
      <charset val="129"/>
      <scheme val="minor"/>
    </font>
    <font>
      <sz val="8"/>
      <color theme="1"/>
      <name val="석보체 가는"/>
      <family val="1"/>
      <charset val="129"/>
    </font>
    <font>
      <sz val="10"/>
      <color rgb="FF000000"/>
      <name val="석보체 가는"/>
      <family val="1"/>
      <charset val="129"/>
    </font>
    <font>
      <sz val="8"/>
      <name val="맑은 고딕"/>
      <family val="3"/>
      <charset val="129"/>
      <scheme val="minor"/>
    </font>
    <font>
      <sz val="7"/>
      <color theme="1"/>
      <name val="석보체 가는"/>
      <family val="1"/>
      <charset val="129"/>
    </font>
    <font>
      <b/>
      <sz val="12"/>
      <name val="석보체 가는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4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/>
    <xf numFmtId="0" fontId="1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0" fontId="2" fillId="0" borderId="0"/>
  </cellStyleXfs>
  <cellXfs count="347">
    <xf numFmtId="0" fontId="0" fillId="0" borderId="0" xfId="0">
      <alignment vertical="center"/>
    </xf>
    <xf numFmtId="176" fontId="3" fillId="0" borderId="0" xfId="2" applyNumberFormat="1" applyFont="1" applyFill="1" applyAlignment="1">
      <alignment horizontal="center" vertical="center" wrapText="1"/>
    </xf>
    <xf numFmtId="176" fontId="6" fillId="0" borderId="0" xfId="2" applyNumberFormat="1" applyFont="1" applyFill="1" applyAlignment="1">
      <alignment horizontal="center" vertical="center"/>
    </xf>
    <xf numFmtId="176" fontId="7" fillId="0" borderId="0" xfId="3" applyNumberFormat="1" applyFont="1" applyFill="1">
      <alignment vertical="center"/>
    </xf>
    <xf numFmtId="176" fontId="6" fillId="0" borderId="0" xfId="2" applyNumberFormat="1" applyFont="1" applyFill="1" applyAlignment="1">
      <alignment horizontal="center" vertical="center" wrapText="1"/>
    </xf>
    <xf numFmtId="176" fontId="6" fillId="0" borderId="0" xfId="2" applyNumberFormat="1" applyFont="1" applyFill="1" applyAlignment="1">
      <alignment horizontal="center" vertical="center"/>
    </xf>
    <xf numFmtId="176" fontId="8" fillId="0" borderId="0" xfId="2" applyNumberFormat="1" applyFont="1" applyFill="1" applyAlignment="1">
      <alignment horizontal="left" vertical="center"/>
    </xf>
    <xf numFmtId="176" fontId="10" fillId="0" borderId="0" xfId="4" applyNumberFormat="1" applyFont="1" applyFill="1" applyAlignment="1">
      <alignment vertical="center"/>
    </xf>
    <xf numFmtId="176" fontId="11" fillId="0" borderId="0" xfId="4" applyNumberFormat="1" applyFont="1" applyFill="1" applyBorder="1" applyAlignment="1">
      <alignment horizontal="right" vertical="center" shrinkToFit="1"/>
    </xf>
    <xf numFmtId="176" fontId="12" fillId="0" borderId="0" xfId="4" applyNumberFormat="1" applyFont="1" applyFill="1" applyAlignment="1">
      <alignment vertical="center"/>
    </xf>
    <xf numFmtId="176" fontId="13" fillId="0" borderId="1" xfId="3" applyNumberFormat="1" applyFont="1" applyFill="1" applyBorder="1" applyAlignment="1">
      <alignment horizontal="center" vertical="center"/>
    </xf>
    <xf numFmtId="176" fontId="13" fillId="0" borderId="2" xfId="3" applyNumberFormat="1" applyFont="1" applyFill="1" applyBorder="1" applyAlignment="1">
      <alignment horizontal="center" vertical="center"/>
    </xf>
    <xf numFmtId="176" fontId="13" fillId="0" borderId="3" xfId="3" applyNumberFormat="1" applyFont="1" applyFill="1" applyBorder="1" applyAlignment="1">
      <alignment horizontal="center" vertical="center" shrinkToFit="1"/>
    </xf>
    <xf numFmtId="176" fontId="15" fillId="0" borderId="2" xfId="3" applyNumberFormat="1" applyFont="1" applyFill="1" applyBorder="1" applyAlignment="1">
      <alignment horizontal="center" vertical="center" wrapText="1" shrinkToFit="1"/>
    </xf>
    <xf numFmtId="176" fontId="16" fillId="0" borderId="3" xfId="3" applyNumberFormat="1" applyFont="1" applyFill="1" applyBorder="1" applyAlignment="1">
      <alignment horizontal="center" vertical="center" wrapText="1" shrinkToFit="1"/>
    </xf>
    <xf numFmtId="176" fontId="13" fillId="0" borderId="4" xfId="3" applyNumberFormat="1" applyFont="1" applyFill="1" applyBorder="1" applyAlignment="1">
      <alignment horizontal="center" vertical="center"/>
    </xf>
    <xf numFmtId="176" fontId="16" fillId="0" borderId="5" xfId="3" applyNumberFormat="1" applyFont="1" applyFill="1" applyBorder="1" applyAlignment="1">
      <alignment horizontal="center" vertical="center" wrapText="1" shrinkToFit="1"/>
    </xf>
    <xf numFmtId="176" fontId="17" fillId="0" borderId="0" xfId="3" applyNumberFormat="1" applyFont="1" applyFill="1" applyAlignment="1">
      <alignment horizontal="center" vertical="center"/>
    </xf>
    <xf numFmtId="176" fontId="13" fillId="0" borderId="6" xfId="5" applyNumberFormat="1" applyFont="1" applyFill="1" applyBorder="1" applyAlignment="1">
      <alignment horizontal="center" vertical="center" shrinkToFit="1"/>
    </xf>
    <xf numFmtId="176" fontId="13" fillId="0" borderId="7" xfId="5" applyNumberFormat="1" applyFont="1" applyFill="1" applyBorder="1" applyAlignment="1">
      <alignment horizontal="center" vertical="center" shrinkToFit="1"/>
    </xf>
    <xf numFmtId="176" fontId="13" fillId="0" borderId="8" xfId="5" applyNumberFormat="1" applyFont="1" applyFill="1" applyBorder="1" applyAlignment="1">
      <alignment horizontal="center" vertical="center" shrinkToFit="1"/>
    </xf>
    <xf numFmtId="176" fontId="13" fillId="0" borderId="9" xfId="5" applyNumberFormat="1" applyFont="1" applyFill="1" applyBorder="1" applyAlignment="1">
      <alignment vertical="center" shrinkToFit="1"/>
    </xf>
    <xf numFmtId="177" fontId="13" fillId="0" borderId="10" xfId="1" applyNumberFormat="1" applyFont="1" applyFill="1" applyBorder="1" applyAlignment="1">
      <alignment horizontal="right" vertical="center" shrinkToFit="1"/>
    </xf>
    <xf numFmtId="176" fontId="13" fillId="0" borderId="11" xfId="5" applyNumberFormat="1" applyFont="1" applyFill="1" applyBorder="1" applyAlignment="1">
      <alignment horizontal="center" vertical="center"/>
    </xf>
    <xf numFmtId="176" fontId="13" fillId="0" borderId="7" xfId="5" applyNumberFormat="1" applyFont="1" applyFill="1" applyBorder="1" applyAlignment="1">
      <alignment horizontal="center" vertical="center"/>
    </xf>
    <xf numFmtId="176" fontId="13" fillId="0" borderId="8" xfId="5" applyNumberFormat="1" applyFont="1" applyFill="1" applyBorder="1" applyAlignment="1">
      <alignment horizontal="center" vertical="center"/>
    </xf>
    <xf numFmtId="177" fontId="13" fillId="0" borderId="12" xfId="5" applyNumberFormat="1" applyFont="1" applyFill="1" applyBorder="1" applyAlignment="1">
      <alignment vertical="center" shrinkToFit="1"/>
    </xf>
    <xf numFmtId="176" fontId="17" fillId="0" borderId="0" xfId="3" applyNumberFormat="1" applyFont="1" applyFill="1">
      <alignment vertical="center"/>
    </xf>
    <xf numFmtId="176" fontId="13" fillId="0" borderId="13" xfId="5" applyNumberFormat="1" applyFont="1" applyFill="1" applyBorder="1" applyAlignment="1">
      <alignment horizontal="left" vertical="center" shrinkToFit="1"/>
    </xf>
    <xf numFmtId="176" fontId="13" fillId="0" borderId="14" xfId="5" applyNumberFormat="1" applyFont="1" applyFill="1" applyBorder="1" applyAlignment="1">
      <alignment horizontal="left" vertical="center" shrinkToFit="1"/>
    </xf>
    <xf numFmtId="176" fontId="13" fillId="0" borderId="15" xfId="5" applyNumberFormat="1" applyFont="1" applyFill="1" applyBorder="1" applyAlignment="1">
      <alignment horizontal="left" vertical="center" shrinkToFit="1"/>
    </xf>
    <xf numFmtId="176" fontId="13" fillId="0" borderId="16" xfId="5" applyNumberFormat="1" applyFont="1" applyFill="1" applyBorder="1" applyAlignment="1">
      <alignment vertical="center" shrinkToFit="1"/>
    </xf>
    <xf numFmtId="177" fontId="13" fillId="0" borderId="10" xfId="5" applyNumberFormat="1" applyFont="1" applyFill="1" applyBorder="1" applyAlignment="1">
      <alignment horizontal="right" vertical="center" shrinkToFit="1"/>
    </xf>
    <xf numFmtId="176" fontId="13" fillId="0" borderId="17" xfId="5" applyNumberFormat="1" applyFont="1" applyFill="1" applyBorder="1" applyAlignment="1">
      <alignment horizontal="left" vertical="center"/>
    </xf>
    <xf numFmtId="176" fontId="13" fillId="0" borderId="16" xfId="5" applyNumberFormat="1" applyFont="1" applyFill="1" applyBorder="1" applyAlignment="1">
      <alignment horizontal="left" vertical="center"/>
    </xf>
    <xf numFmtId="176" fontId="13" fillId="0" borderId="18" xfId="5" applyNumberFormat="1" applyFont="1" applyFill="1" applyBorder="1" applyAlignment="1">
      <alignment horizontal="left" vertical="center" shrinkToFit="1"/>
    </xf>
    <xf numFmtId="176" fontId="13" fillId="0" borderId="19" xfId="5" applyNumberFormat="1" applyFont="1" applyFill="1" applyBorder="1" applyAlignment="1">
      <alignment horizontal="left" vertical="center" shrinkToFit="1"/>
    </xf>
    <xf numFmtId="176" fontId="13" fillId="0" borderId="16" xfId="5" applyNumberFormat="1" applyFont="1" applyFill="1" applyBorder="1" applyAlignment="1">
      <alignment horizontal="center" vertical="center" shrinkToFit="1"/>
    </xf>
    <xf numFmtId="176" fontId="13" fillId="0" borderId="18" xfId="5" applyNumberFormat="1" applyFont="1" applyFill="1" applyBorder="1" applyAlignment="1">
      <alignment horizontal="center" vertical="center" shrinkToFit="1"/>
    </xf>
    <xf numFmtId="176" fontId="13" fillId="0" borderId="16" xfId="3" applyNumberFormat="1" applyFont="1" applyFill="1" applyBorder="1" applyAlignment="1">
      <alignment vertical="center" shrinkToFit="1"/>
    </xf>
    <xf numFmtId="176" fontId="13" fillId="0" borderId="20" xfId="5" applyNumberFormat="1" applyFont="1" applyFill="1" applyBorder="1" applyAlignment="1">
      <alignment horizontal="left" vertical="center"/>
    </xf>
    <xf numFmtId="176" fontId="13" fillId="0" borderId="21" xfId="3" applyNumberFormat="1" applyFont="1" applyFill="1" applyBorder="1" applyAlignment="1">
      <alignment vertical="center" shrinkToFit="1"/>
    </xf>
    <xf numFmtId="176" fontId="13" fillId="0" borderId="22" xfId="5" applyNumberFormat="1" applyFont="1" applyFill="1" applyBorder="1" applyAlignment="1">
      <alignment vertical="center" shrinkToFit="1"/>
    </xf>
    <xf numFmtId="176" fontId="18" fillId="0" borderId="18" xfId="5" applyNumberFormat="1" applyFont="1" applyFill="1" applyBorder="1" applyAlignment="1">
      <alignment horizontal="left" vertical="center" shrinkToFit="1"/>
    </xf>
    <xf numFmtId="176" fontId="11" fillId="0" borderId="16" xfId="6" applyNumberFormat="1" applyFont="1" applyFill="1" applyBorder="1" applyAlignment="1">
      <alignment horizontal="right" vertical="center" shrinkToFit="1"/>
    </xf>
    <xf numFmtId="176" fontId="13" fillId="0" borderId="23" xfId="3" applyNumberFormat="1" applyFont="1" applyFill="1" applyBorder="1" applyAlignment="1">
      <alignment vertical="center"/>
    </xf>
    <xf numFmtId="176" fontId="13" fillId="0" borderId="22" xfId="5" applyNumberFormat="1" applyFont="1" applyFill="1" applyBorder="1" applyAlignment="1">
      <alignment horizontal="left" vertical="center"/>
    </xf>
    <xf numFmtId="176" fontId="19" fillId="0" borderId="16" xfId="6" applyNumberFormat="1" applyFont="1" applyFill="1" applyBorder="1" applyAlignment="1">
      <alignment horizontal="right" vertical="center" shrinkToFit="1"/>
    </xf>
    <xf numFmtId="176" fontId="13" fillId="0" borderId="24" xfId="5" applyNumberFormat="1" applyFont="1" applyFill="1" applyBorder="1" applyAlignment="1">
      <alignment vertical="center" shrinkToFit="1"/>
    </xf>
    <xf numFmtId="176" fontId="11" fillId="0" borderId="16" xfId="7" applyNumberFormat="1" applyFont="1" applyFill="1" applyBorder="1" applyAlignment="1">
      <alignment horizontal="right" vertical="center" shrinkToFit="1"/>
    </xf>
    <xf numFmtId="176" fontId="11" fillId="0" borderId="18" xfId="7" applyNumberFormat="1" applyFont="1" applyFill="1" applyBorder="1" applyAlignment="1">
      <alignment horizontal="right" vertical="center" shrinkToFit="1"/>
    </xf>
    <xf numFmtId="176" fontId="13" fillId="0" borderId="24" xfId="5" applyNumberFormat="1" applyFont="1" applyFill="1" applyBorder="1" applyAlignment="1">
      <alignment horizontal="left" vertical="center"/>
    </xf>
    <xf numFmtId="176" fontId="13" fillId="0" borderId="25" xfId="3" applyNumberFormat="1" applyFont="1" applyFill="1" applyBorder="1" applyAlignment="1">
      <alignment vertical="center" shrinkToFit="1"/>
    </xf>
    <xf numFmtId="176" fontId="18" fillId="0" borderId="26" xfId="5" applyNumberFormat="1" applyFont="1" applyFill="1" applyBorder="1" applyAlignment="1">
      <alignment vertical="center" shrinkToFit="1"/>
    </xf>
    <xf numFmtId="176" fontId="19" fillId="0" borderId="22" xfId="6" applyNumberFormat="1" applyFont="1" applyFill="1" applyBorder="1" applyAlignment="1">
      <alignment vertical="center" shrinkToFit="1"/>
    </xf>
    <xf numFmtId="177" fontId="13" fillId="0" borderId="27" xfId="5" applyNumberFormat="1" applyFont="1" applyFill="1" applyBorder="1" applyAlignment="1">
      <alignment vertical="center" shrinkToFit="1"/>
    </xf>
    <xf numFmtId="176" fontId="13" fillId="0" borderId="28" xfId="3" applyNumberFormat="1" applyFont="1" applyFill="1" applyBorder="1" applyAlignment="1">
      <alignment vertical="center" shrinkToFit="1"/>
    </xf>
    <xf numFmtId="176" fontId="13" fillId="0" borderId="16" xfId="3" applyNumberFormat="1" applyFont="1" applyFill="1" applyBorder="1" applyAlignment="1">
      <alignment vertical="center" shrinkToFit="1"/>
    </xf>
    <xf numFmtId="176" fontId="13" fillId="0" borderId="18" xfId="3" applyNumberFormat="1" applyFont="1" applyFill="1" applyBorder="1" applyAlignment="1">
      <alignment vertical="center" shrinkToFit="1"/>
    </xf>
    <xf numFmtId="176" fontId="11" fillId="0" borderId="16" xfId="7" applyNumberFormat="1" applyFont="1" applyFill="1" applyBorder="1" applyAlignment="1">
      <alignment vertical="center" shrinkToFit="1"/>
    </xf>
    <xf numFmtId="177" fontId="13" fillId="0" borderId="12" xfId="5" applyNumberFormat="1" applyFont="1" applyFill="1" applyBorder="1" applyAlignment="1">
      <alignment horizontal="right" vertical="center" shrinkToFit="1"/>
    </xf>
    <xf numFmtId="176" fontId="13" fillId="0" borderId="19" xfId="3" applyNumberFormat="1" applyFont="1" applyFill="1" applyBorder="1" applyAlignment="1">
      <alignment vertical="center" shrinkToFit="1"/>
    </xf>
    <xf numFmtId="176" fontId="13" fillId="0" borderId="29" xfId="5" applyNumberFormat="1" applyFont="1" applyFill="1" applyBorder="1" applyAlignment="1">
      <alignment horizontal="center" vertical="center" shrinkToFit="1"/>
    </xf>
    <xf numFmtId="176" fontId="13" fillId="0" borderId="15" xfId="5" applyNumberFormat="1" applyFont="1" applyFill="1" applyBorder="1" applyAlignment="1">
      <alignment horizontal="center" vertical="center" shrinkToFit="1"/>
    </xf>
    <xf numFmtId="176" fontId="13" fillId="0" borderId="16" xfId="5" applyNumberFormat="1" applyFont="1" applyFill="1" applyBorder="1" applyAlignment="1">
      <alignment horizontal="left" vertical="center"/>
    </xf>
    <xf numFmtId="176" fontId="13" fillId="0" borderId="18" xfId="5" applyNumberFormat="1" applyFont="1" applyFill="1" applyBorder="1" applyAlignment="1">
      <alignment horizontal="left" vertical="center"/>
    </xf>
    <xf numFmtId="176" fontId="13" fillId="0" borderId="16" xfId="7" applyNumberFormat="1" applyFont="1" applyFill="1" applyBorder="1" applyAlignment="1">
      <alignment vertical="center" shrinkToFit="1"/>
    </xf>
    <xf numFmtId="176" fontId="13" fillId="0" borderId="16" xfId="5" applyNumberFormat="1" applyFont="1" applyFill="1" applyBorder="1" applyAlignment="1">
      <alignment horizontal="left" vertical="center" shrinkToFit="1"/>
    </xf>
    <xf numFmtId="176" fontId="13" fillId="0" borderId="23" xfId="5" applyNumberFormat="1" applyFont="1" applyFill="1" applyBorder="1" applyAlignment="1">
      <alignment horizontal="left" vertical="center"/>
    </xf>
    <xf numFmtId="177" fontId="13" fillId="0" borderId="12" xfId="5" quotePrefix="1" applyNumberFormat="1" applyFont="1" applyFill="1" applyBorder="1" applyAlignment="1">
      <alignment horizontal="right" shrinkToFit="1"/>
    </xf>
    <xf numFmtId="176" fontId="13" fillId="0" borderId="28" xfId="5" applyNumberFormat="1" applyFont="1" applyFill="1" applyBorder="1" applyAlignment="1">
      <alignment horizontal="left" vertical="center" shrinkToFit="1"/>
    </xf>
    <xf numFmtId="176" fontId="13" fillId="0" borderId="16" xfId="5" applyNumberFormat="1" applyFont="1" applyFill="1" applyBorder="1" applyAlignment="1">
      <alignment horizontal="left" vertical="center" shrinkToFit="1"/>
    </xf>
    <xf numFmtId="176" fontId="13" fillId="0" borderId="18" xfId="5" applyNumberFormat="1" applyFont="1" applyFill="1" applyBorder="1" applyAlignment="1">
      <alignment horizontal="left" vertical="center" shrinkToFit="1"/>
    </xf>
    <xf numFmtId="176" fontId="13" fillId="0" borderId="9" xfId="5" applyNumberFormat="1" applyFont="1" applyFill="1" applyBorder="1" applyAlignment="1">
      <alignment horizontal="left" vertical="center"/>
    </xf>
    <xf numFmtId="176" fontId="18" fillId="0" borderId="18" xfId="5" applyNumberFormat="1" applyFont="1" applyFill="1" applyBorder="1" applyAlignment="1">
      <alignment horizontal="left" vertical="center"/>
    </xf>
    <xf numFmtId="176" fontId="13" fillId="0" borderId="21" xfId="5" applyNumberFormat="1" applyFont="1" applyFill="1" applyBorder="1" applyAlignment="1">
      <alignment horizontal="left" vertical="center" shrinkToFit="1"/>
    </xf>
    <xf numFmtId="176" fontId="13" fillId="0" borderId="22" xfId="5" applyNumberFormat="1" applyFont="1" applyFill="1" applyBorder="1" applyAlignment="1">
      <alignment horizontal="left" vertical="center" shrinkToFit="1"/>
    </xf>
    <xf numFmtId="176" fontId="13" fillId="0" borderId="16" xfId="3" applyNumberFormat="1" applyFont="1" applyFill="1" applyBorder="1" applyAlignment="1">
      <alignment horizontal="left" shrinkToFit="1"/>
    </xf>
    <xf numFmtId="176" fontId="13" fillId="0" borderId="18" xfId="3" applyNumberFormat="1" applyFont="1" applyFill="1" applyBorder="1" applyAlignment="1">
      <alignment horizontal="left" shrinkToFit="1"/>
    </xf>
    <xf numFmtId="176" fontId="13" fillId="0" borderId="24" xfId="5" applyNumberFormat="1" applyFont="1" applyFill="1" applyBorder="1" applyAlignment="1">
      <alignment vertical="center"/>
    </xf>
    <xf numFmtId="176" fontId="13" fillId="0" borderId="22" xfId="3" applyNumberFormat="1" applyFont="1" applyFill="1" applyBorder="1" applyAlignment="1">
      <alignment horizontal="left" shrinkToFit="1"/>
    </xf>
    <xf numFmtId="176" fontId="13" fillId="0" borderId="18" xfId="3" applyNumberFormat="1" applyFont="1" applyFill="1" applyBorder="1" applyAlignment="1">
      <alignment horizontal="left" vertical="center" shrinkToFit="1"/>
    </xf>
    <xf numFmtId="176" fontId="13" fillId="0" borderId="30" xfId="5" applyNumberFormat="1" applyFont="1" applyFill="1" applyBorder="1" applyAlignment="1">
      <alignment horizontal="left" vertical="center" shrinkToFit="1"/>
    </xf>
    <xf numFmtId="176" fontId="13" fillId="0" borderId="31" xfId="3" applyNumberFormat="1" applyFont="1" applyFill="1" applyBorder="1" applyAlignment="1">
      <alignment horizontal="left" shrinkToFit="1"/>
    </xf>
    <xf numFmtId="176" fontId="13" fillId="0" borderId="32" xfId="5" applyNumberFormat="1" applyFont="1" applyFill="1" applyBorder="1" applyAlignment="1">
      <alignment horizontal="left" vertical="center" shrinkToFit="1"/>
    </xf>
    <xf numFmtId="176" fontId="11" fillId="0" borderId="33" xfId="7" applyNumberFormat="1" applyFont="1" applyFill="1" applyBorder="1" applyAlignment="1">
      <alignment horizontal="right" vertical="center" shrinkToFit="1"/>
    </xf>
    <xf numFmtId="176" fontId="13" fillId="0" borderId="34" xfId="5" applyNumberFormat="1" applyFont="1" applyFill="1" applyBorder="1" applyAlignment="1">
      <alignment horizontal="left" vertical="center"/>
    </xf>
    <xf numFmtId="176" fontId="13" fillId="0" borderId="35" xfId="5" applyNumberFormat="1" applyFont="1" applyFill="1" applyBorder="1" applyAlignment="1">
      <alignment horizontal="left" vertical="center"/>
    </xf>
    <xf numFmtId="176" fontId="13" fillId="0" borderId="35" xfId="5" applyNumberFormat="1" applyFont="1" applyFill="1" applyBorder="1" applyAlignment="1">
      <alignment vertical="center" shrinkToFit="1"/>
    </xf>
    <xf numFmtId="176" fontId="13" fillId="0" borderId="36" xfId="5" applyNumberFormat="1" applyFont="1" applyFill="1" applyBorder="1" applyAlignment="1">
      <alignment vertical="center" shrinkToFit="1"/>
    </xf>
    <xf numFmtId="176" fontId="13" fillId="0" borderId="37" xfId="5" applyNumberFormat="1" applyFont="1" applyFill="1" applyBorder="1" applyAlignment="1">
      <alignment horizontal="left" vertical="center"/>
    </xf>
    <xf numFmtId="176" fontId="13" fillId="0" borderId="0" xfId="5" applyNumberFormat="1" applyFont="1" applyFill="1" applyBorder="1" applyAlignment="1">
      <alignment horizontal="left" vertical="center"/>
    </xf>
    <xf numFmtId="176" fontId="13" fillId="0" borderId="0" xfId="5" applyNumberFormat="1" applyFont="1" applyFill="1" applyBorder="1" applyAlignment="1">
      <alignment vertical="center" shrinkToFit="1"/>
    </xf>
    <xf numFmtId="176" fontId="13" fillId="0" borderId="38" xfId="5" applyNumberFormat="1" applyFont="1" applyFill="1" applyBorder="1" applyAlignment="1">
      <alignment vertical="center" shrinkToFit="1"/>
    </xf>
    <xf numFmtId="176" fontId="13" fillId="0" borderId="39" xfId="5" applyNumberFormat="1" applyFont="1" applyFill="1" applyBorder="1" applyAlignment="1">
      <alignment horizontal="left" vertical="center"/>
    </xf>
    <xf numFmtId="176" fontId="13" fillId="0" borderId="14" xfId="5" applyNumberFormat="1" applyFont="1" applyFill="1" applyBorder="1" applyAlignment="1">
      <alignment horizontal="left" vertical="center"/>
    </xf>
    <xf numFmtId="176" fontId="13" fillId="0" borderId="15" xfId="5" applyNumberFormat="1" applyFont="1" applyFill="1" applyBorder="1" applyAlignment="1">
      <alignment horizontal="left" vertical="center"/>
    </xf>
    <xf numFmtId="176" fontId="13" fillId="0" borderId="29" xfId="5" applyNumberFormat="1" applyFont="1" applyFill="1" applyBorder="1" applyAlignment="1">
      <alignment vertical="center"/>
    </xf>
    <xf numFmtId="176" fontId="13" fillId="0" borderId="15" xfId="5" applyNumberFormat="1" applyFont="1" applyFill="1" applyBorder="1" applyAlignment="1">
      <alignment vertical="center"/>
    </xf>
    <xf numFmtId="176" fontId="13" fillId="0" borderId="22" xfId="3" applyNumberFormat="1" applyFont="1" applyFill="1" applyBorder="1" applyAlignment="1">
      <alignment vertical="center" shrinkToFit="1"/>
    </xf>
    <xf numFmtId="176" fontId="18" fillId="0" borderId="18" xfId="3" applyNumberFormat="1" applyFont="1" applyFill="1" applyBorder="1" applyAlignment="1">
      <alignment vertical="center" shrinkToFit="1"/>
    </xf>
    <xf numFmtId="177" fontId="13" fillId="0" borderId="12" xfId="5" quotePrefix="1" applyNumberFormat="1" applyFont="1" applyFill="1" applyBorder="1" applyAlignment="1">
      <alignment horizontal="right" vertical="center" shrinkToFit="1"/>
    </xf>
    <xf numFmtId="176" fontId="13" fillId="0" borderId="23" xfId="5" applyNumberFormat="1" applyFont="1" applyFill="1" applyBorder="1" applyAlignment="1">
      <alignment vertical="center"/>
    </xf>
    <xf numFmtId="176" fontId="13" fillId="0" borderId="24" xfId="3" applyNumberFormat="1" applyFont="1" applyFill="1" applyBorder="1" applyAlignment="1">
      <alignment horizontal="left"/>
    </xf>
    <xf numFmtId="176" fontId="18" fillId="0" borderId="18" xfId="3" applyNumberFormat="1" applyFont="1" applyFill="1" applyBorder="1" applyAlignment="1">
      <alignment horizontal="left" vertical="center" shrinkToFit="1"/>
    </xf>
    <xf numFmtId="176" fontId="13" fillId="0" borderId="39" xfId="5" applyNumberFormat="1" applyFont="1" applyFill="1" applyBorder="1" applyAlignment="1">
      <alignment vertical="center"/>
    </xf>
    <xf numFmtId="176" fontId="13" fillId="0" borderId="14" xfId="5" applyNumberFormat="1" applyFont="1" applyFill="1" applyBorder="1" applyAlignment="1">
      <alignment vertical="center"/>
    </xf>
    <xf numFmtId="176" fontId="13" fillId="0" borderId="40" xfId="5" applyNumberFormat="1" applyFont="1" applyFill="1" applyBorder="1" applyAlignment="1">
      <alignment vertical="center"/>
    </xf>
    <xf numFmtId="176" fontId="18" fillId="0" borderId="18" xfId="5" applyNumberFormat="1" applyFont="1" applyFill="1" applyBorder="1" applyAlignment="1">
      <alignment vertical="center"/>
    </xf>
    <xf numFmtId="176" fontId="13" fillId="0" borderId="0" xfId="3" applyNumberFormat="1" applyFont="1" applyFill="1" applyBorder="1" applyAlignment="1">
      <alignment horizontal="left" vertical="center"/>
    </xf>
    <xf numFmtId="176" fontId="13" fillId="0" borderId="0" xfId="3" applyNumberFormat="1" applyFont="1" applyFill="1" applyBorder="1" applyAlignment="1">
      <alignment horizontal="left" vertical="center" shrinkToFit="1"/>
    </xf>
    <xf numFmtId="176" fontId="7" fillId="0" borderId="37" xfId="3" applyNumberFormat="1" applyFont="1" applyFill="1" applyBorder="1" applyAlignment="1">
      <alignment horizontal="left" vertical="center"/>
    </xf>
    <xf numFmtId="176" fontId="7" fillId="0" borderId="0" xfId="3" applyNumberFormat="1" applyFont="1" applyFill="1" applyBorder="1" applyAlignment="1">
      <alignment horizontal="left" vertical="center"/>
    </xf>
    <xf numFmtId="176" fontId="10" fillId="0" borderId="0" xfId="3" applyNumberFormat="1" applyFont="1" applyFill="1" applyBorder="1">
      <alignment vertical="center"/>
    </xf>
    <xf numFmtId="176" fontId="7" fillId="0" borderId="38" xfId="3" applyNumberFormat="1" applyFont="1" applyFill="1" applyBorder="1">
      <alignment vertical="center"/>
    </xf>
    <xf numFmtId="176" fontId="13" fillId="0" borderId="40" xfId="5" applyNumberFormat="1" applyFont="1" applyFill="1" applyBorder="1" applyAlignment="1">
      <alignment horizontal="left" vertical="center"/>
    </xf>
    <xf numFmtId="176" fontId="18" fillId="0" borderId="10" xfId="5" applyNumberFormat="1" applyFont="1" applyFill="1" applyBorder="1" applyAlignment="1">
      <alignment horizontal="left" vertical="center" shrinkToFit="1"/>
    </xf>
    <xf numFmtId="176" fontId="13" fillId="0" borderId="41" xfId="5" applyNumberFormat="1" applyFont="1" applyFill="1" applyBorder="1" applyAlignment="1">
      <alignment vertical="center"/>
    </xf>
    <xf numFmtId="176" fontId="13" fillId="0" borderId="42" xfId="5" applyNumberFormat="1" applyFont="1" applyFill="1" applyBorder="1" applyAlignment="1">
      <alignment horizontal="left" vertical="center"/>
    </xf>
    <xf numFmtId="176" fontId="13" fillId="0" borderId="29" xfId="5" applyNumberFormat="1" applyFont="1" applyFill="1" applyBorder="1" applyAlignment="1">
      <alignment horizontal="left" vertical="center"/>
    </xf>
    <xf numFmtId="176" fontId="21" fillId="0" borderId="29" xfId="5" applyNumberFormat="1" applyFont="1" applyFill="1" applyBorder="1" applyAlignment="1">
      <alignment horizontal="left" vertical="center"/>
    </xf>
    <xf numFmtId="176" fontId="21" fillId="0" borderId="42" xfId="5" applyNumberFormat="1" applyFont="1" applyFill="1" applyBorder="1" applyAlignment="1">
      <alignment horizontal="left" vertical="center"/>
    </xf>
    <xf numFmtId="176" fontId="13" fillId="0" borderId="20" xfId="5" applyNumberFormat="1" applyFont="1" applyFill="1" applyBorder="1" applyAlignment="1">
      <alignment vertical="center"/>
    </xf>
    <xf numFmtId="176" fontId="13" fillId="0" borderId="43" xfId="5" applyNumberFormat="1" applyFont="1" applyFill="1" applyBorder="1" applyAlignment="1">
      <alignment vertical="center"/>
    </xf>
    <xf numFmtId="176" fontId="13" fillId="0" borderId="11" xfId="5" applyNumberFormat="1" applyFont="1" applyFill="1" applyBorder="1" applyAlignment="1">
      <alignment vertical="center"/>
    </xf>
    <xf numFmtId="176" fontId="13" fillId="0" borderId="7" xfId="5" applyNumberFormat="1" applyFont="1" applyFill="1" applyBorder="1" applyAlignment="1">
      <alignment vertical="center"/>
    </xf>
    <xf numFmtId="176" fontId="13" fillId="0" borderId="8" xfId="5" applyNumberFormat="1" applyFont="1" applyFill="1" applyBorder="1" applyAlignment="1">
      <alignment vertical="center"/>
    </xf>
    <xf numFmtId="176" fontId="7" fillId="0" borderId="44" xfId="3" applyNumberFormat="1" applyFont="1" applyFill="1" applyBorder="1" applyAlignment="1">
      <alignment horizontal="left" vertical="center"/>
    </xf>
    <xf numFmtId="176" fontId="7" fillId="0" borderId="45" xfId="3" applyNumberFormat="1" applyFont="1" applyFill="1" applyBorder="1" applyAlignment="1">
      <alignment horizontal="left" vertical="center"/>
    </xf>
    <xf numFmtId="176" fontId="10" fillId="0" borderId="45" xfId="3" applyNumberFormat="1" applyFont="1" applyFill="1" applyBorder="1">
      <alignment vertical="center"/>
    </xf>
    <xf numFmtId="176" fontId="7" fillId="0" borderId="46" xfId="3" applyNumberFormat="1" applyFont="1" applyFill="1" applyBorder="1">
      <alignment vertical="center"/>
    </xf>
    <xf numFmtId="176" fontId="13" fillId="0" borderId="47" xfId="5" applyNumberFormat="1" applyFont="1" applyFill="1" applyBorder="1" applyAlignment="1">
      <alignment vertical="center"/>
    </xf>
    <xf numFmtId="176" fontId="13" fillId="0" borderId="48" xfId="5" applyNumberFormat="1" applyFont="1" applyFill="1" applyBorder="1" applyAlignment="1">
      <alignment horizontal="left" vertical="center"/>
    </xf>
    <xf numFmtId="176" fontId="18" fillId="0" borderId="49" xfId="5" applyNumberFormat="1" applyFont="1" applyFill="1" applyBorder="1" applyAlignment="1">
      <alignment horizontal="left" vertical="center" shrinkToFit="1"/>
    </xf>
    <xf numFmtId="176" fontId="19" fillId="0" borderId="48" xfId="7" applyNumberFormat="1" applyFont="1" applyFill="1" applyBorder="1" applyAlignment="1">
      <alignment horizontal="right" vertical="center" shrinkToFit="1"/>
    </xf>
    <xf numFmtId="177" fontId="13" fillId="0" borderId="50" xfId="5" quotePrefix="1" applyNumberFormat="1" applyFont="1" applyFill="1" applyBorder="1" applyAlignment="1">
      <alignment horizontal="right" vertical="center" shrinkToFit="1"/>
    </xf>
    <xf numFmtId="176" fontId="7" fillId="0" borderId="0" xfId="3" applyNumberFormat="1" applyFont="1" applyFill="1" applyAlignment="1">
      <alignment horizontal="left" vertical="center"/>
    </xf>
    <xf numFmtId="176" fontId="10" fillId="0" borderId="0" xfId="3" applyNumberFormat="1" applyFont="1" applyFill="1">
      <alignment vertical="center"/>
    </xf>
    <xf numFmtId="176" fontId="7" fillId="0" borderId="0" xfId="3" applyNumberFormat="1" applyFont="1" applyFill="1" applyAlignment="1">
      <alignment vertical="center"/>
    </xf>
    <xf numFmtId="176" fontId="22" fillId="0" borderId="0" xfId="2" applyNumberFormat="1" applyFont="1" applyFill="1" applyAlignment="1">
      <alignment horizontal="center" vertical="center" wrapText="1"/>
    </xf>
    <xf numFmtId="176" fontId="7" fillId="0" borderId="0" xfId="3" applyNumberFormat="1" applyFont="1">
      <alignment vertical="center"/>
    </xf>
    <xf numFmtId="176" fontId="10" fillId="0" borderId="0" xfId="4" applyNumberFormat="1" applyFont="1" applyAlignment="1">
      <alignment vertical="center"/>
    </xf>
    <xf numFmtId="176" fontId="22" fillId="0" borderId="0" xfId="8" applyNumberFormat="1" applyFont="1" applyBorder="1" applyAlignment="1">
      <alignment horizontal="left" vertical="center"/>
    </xf>
    <xf numFmtId="176" fontId="8" fillId="0" borderId="0" xfId="4" applyNumberFormat="1" applyFont="1" applyAlignment="1">
      <alignment horizontal="left" vertical="center" wrapText="1"/>
    </xf>
    <xf numFmtId="176" fontId="8" fillId="0" borderId="0" xfId="4" applyNumberFormat="1" applyFont="1" applyAlignment="1">
      <alignment vertical="center" shrinkToFit="1"/>
    </xf>
    <xf numFmtId="176" fontId="8" fillId="0" borderId="0" xfId="4" applyNumberFormat="1" applyFont="1" applyAlignment="1">
      <alignment horizontal="left" vertical="center" shrinkToFit="1"/>
    </xf>
    <xf numFmtId="176" fontId="8" fillId="0" borderId="0" xfId="4" applyNumberFormat="1" applyFont="1" applyFill="1" applyAlignment="1">
      <alignment horizontal="left" vertical="center" shrinkToFit="1"/>
    </xf>
    <xf numFmtId="176" fontId="11" fillId="0" borderId="0" xfId="4" applyNumberFormat="1" applyFont="1" applyFill="1" applyAlignment="1">
      <alignment horizontal="right" vertical="center" shrinkToFit="1"/>
    </xf>
    <xf numFmtId="176" fontId="12" fillId="0" borderId="0" xfId="4" applyNumberFormat="1" applyFont="1" applyAlignment="1">
      <alignment vertical="center"/>
    </xf>
    <xf numFmtId="176" fontId="13" fillId="0" borderId="1" xfId="3" applyNumberFormat="1" applyFont="1" applyBorder="1" applyAlignment="1">
      <alignment horizontal="center" vertical="center"/>
    </xf>
    <xf numFmtId="176" fontId="13" fillId="0" borderId="2" xfId="3" applyNumberFormat="1" applyFont="1" applyBorder="1" applyAlignment="1">
      <alignment horizontal="center" vertical="center"/>
    </xf>
    <xf numFmtId="176" fontId="13" fillId="0" borderId="3" xfId="3" applyNumberFormat="1" applyFont="1" applyBorder="1" applyAlignment="1">
      <alignment horizontal="center" vertical="center" shrinkToFit="1"/>
    </xf>
    <xf numFmtId="176" fontId="15" fillId="0" borderId="2" xfId="3" applyNumberFormat="1" applyFont="1" applyBorder="1" applyAlignment="1">
      <alignment horizontal="center" vertical="center" wrapText="1" shrinkToFit="1"/>
    </xf>
    <xf numFmtId="176" fontId="13" fillId="0" borderId="51" xfId="3" applyNumberFormat="1" applyFont="1" applyBorder="1" applyAlignment="1">
      <alignment horizontal="center" vertical="center"/>
    </xf>
    <xf numFmtId="176" fontId="17" fillId="0" borderId="0" xfId="3" applyNumberFormat="1" applyFont="1" applyAlignment="1">
      <alignment horizontal="center" vertical="center"/>
    </xf>
    <xf numFmtId="176" fontId="13" fillId="0" borderId="52" xfId="5" applyNumberFormat="1" applyFont="1" applyBorder="1" applyAlignment="1">
      <alignment horizontal="center" vertical="center" shrinkToFit="1"/>
    </xf>
    <xf numFmtId="176" fontId="13" fillId="0" borderId="53" xfId="5" applyNumberFormat="1" applyFont="1" applyBorder="1" applyAlignment="1">
      <alignment horizontal="center" vertical="center" shrinkToFit="1"/>
    </xf>
    <xf numFmtId="176" fontId="13" fillId="0" borderId="54" xfId="5" applyNumberFormat="1" applyFont="1" applyBorder="1" applyAlignment="1">
      <alignment horizontal="center" vertical="center" shrinkToFit="1"/>
    </xf>
    <xf numFmtId="176" fontId="13" fillId="0" borderId="9" xfId="5" applyNumberFormat="1" applyFont="1" applyBorder="1" applyAlignment="1">
      <alignment vertical="center" shrinkToFit="1"/>
    </xf>
    <xf numFmtId="177" fontId="13" fillId="0" borderId="10" xfId="5" applyNumberFormat="1" applyFont="1" applyFill="1" applyBorder="1" applyAlignment="1">
      <alignment vertical="center" shrinkToFit="1"/>
    </xf>
    <xf numFmtId="176" fontId="13" fillId="0" borderId="53" xfId="5" applyNumberFormat="1" applyFont="1" applyBorder="1" applyAlignment="1">
      <alignment horizontal="center" vertical="center"/>
    </xf>
    <xf numFmtId="176" fontId="13" fillId="0" borderId="54" xfId="5" applyNumberFormat="1" applyFont="1" applyBorder="1" applyAlignment="1">
      <alignment horizontal="center" vertical="center"/>
    </xf>
    <xf numFmtId="176" fontId="13" fillId="0" borderId="55" xfId="5" applyNumberFormat="1" applyFont="1" applyBorder="1" applyAlignment="1">
      <alignment vertical="center" shrinkToFit="1"/>
    </xf>
    <xf numFmtId="177" fontId="13" fillId="0" borderId="56" xfId="5" applyNumberFormat="1" applyFont="1" applyFill="1" applyBorder="1" applyAlignment="1">
      <alignment horizontal="right" vertical="center" shrinkToFit="1"/>
    </xf>
    <xf numFmtId="176" fontId="17" fillId="0" borderId="0" xfId="3" applyNumberFormat="1" applyFont="1">
      <alignment vertical="center"/>
    </xf>
    <xf numFmtId="176" fontId="13" fillId="0" borderId="13" xfId="5" applyNumberFormat="1" applyFont="1" applyBorder="1" applyAlignment="1">
      <alignment horizontal="left" vertical="center" shrinkToFit="1"/>
    </xf>
    <xf numFmtId="176" fontId="13" fillId="0" borderId="14" xfId="5" applyNumberFormat="1" applyFont="1" applyBorder="1" applyAlignment="1">
      <alignment horizontal="left" vertical="center" shrinkToFit="1"/>
    </xf>
    <xf numFmtId="176" fontId="13" fillId="0" borderId="15" xfId="5" applyNumberFormat="1" applyFont="1" applyBorder="1" applyAlignment="1">
      <alignment horizontal="left" vertical="center" shrinkToFit="1"/>
    </xf>
    <xf numFmtId="176" fontId="13" fillId="0" borderId="16" xfId="5" applyNumberFormat="1" applyFont="1" applyBorder="1" applyAlignment="1">
      <alignment vertical="center" shrinkToFit="1"/>
    </xf>
    <xf numFmtId="176" fontId="13" fillId="0" borderId="39" xfId="5" applyNumberFormat="1" applyFont="1" applyBorder="1" applyAlignment="1">
      <alignment horizontal="left" vertical="center"/>
    </xf>
    <xf numFmtId="176" fontId="13" fillId="0" borderId="14" xfId="5" applyNumberFormat="1" applyFont="1" applyBorder="1" applyAlignment="1">
      <alignment horizontal="left" vertical="center"/>
    </xf>
    <xf numFmtId="176" fontId="13" fillId="0" borderId="15" xfId="5" applyNumberFormat="1" applyFont="1" applyBorder="1" applyAlignment="1">
      <alignment horizontal="left" vertical="center"/>
    </xf>
    <xf numFmtId="176" fontId="13" fillId="0" borderId="16" xfId="5" applyNumberFormat="1" applyFont="1" applyBorder="1" applyAlignment="1">
      <alignment horizontal="center" vertical="center" shrinkToFit="1"/>
    </xf>
    <xf numFmtId="176" fontId="13" fillId="0" borderId="18" xfId="5" applyNumberFormat="1" applyFont="1" applyBorder="1" applyAlignment="1">
      <alignment horizontal="center" vertical="center" shrinkToFit="1"/>
    </xf>
    <xf numFmtId="176" fontId="13" fillId="0" borderId="16" xfId="3" applyNumberFormat="1" applyFont="1" applyBorder="1" applyAlignment="1">
      <alignment vertical="center" shrinkToFit="1"/>
    </xf>
    <xf numFmtId="176" fontId="13" fillId="0" borderId="57" xfId="5" applyNumberFormat="1" applyFont="1" applyFill="1" applyBorder="1" applyAlignment="1">
      <alignment horizontal="left" vertical="center"/>
    </xf>
    <xf numFmtId="176" fontId="13" fillId="0" borderId="16" xfId="5" applyNumberFormat="1" applyFont="1" applyBorder="1" applyAlignment="1">
      <alignment horizontal="left" vertical="center"/>
    </xf>
    <xf numFmtId="176" fontId="13" fillId="0" borderId="18" xfId="5" applyNumberFormat="1" applyFont="1" applyBorder="1" applyAlignment="1">
      <alignment horizontal="left" vertical="center" shrinkToFit="1"/>
    </xf>
    <xf numFmtId="176" fontId="13" fillId="0" borderId="21" xfId="3" applyNumberFormat="1" applyFont="1" applyBorder="1" applyAlignment="1">
      <alignment vertical="center" shrinkToFit="1"/>
    </xf>
    <xf numFmtId="176" fontId="13" fillId="0" borderId="22" xfId="5" applyNumberFormat="1" applyFont="1" applyBorder="1" applyAlignment="1">
      <alignment vertical="center" shrinkToFit="1"/>
    </xf>
    <xf numFmtId="176" fontId="18" fillId="0" borderId="18" xfId="5" applyNumberFormat="1" applyFont="1" applyBorder="1" applyAlignment="1">
      <alignment horizontal="left" vertical="center" shrinkToFit="1"/>
    </xf>
    <xf numFmtId="176" fontId="11" fillId="2" borderId="16" xfId="6" applyNumberFormat="1" applyFont="1" applyFill="1" applyBorder="1" applyAlignment="1">
      <alignment horizontal="right" vertical="center" shrinkToFit="1"/>
    </xf>
    <xf numFmtId="176" fontId="13" fillId="0" borderId="58" xfId="3" applyNumberFormat="1" applyFont="1" applyBorder="1" applyAlignment="1">
      <alignment vertical="center"/>
    </xf>
    <xf numFmtId="176" fontId="13" fillId="0" borderId="22" xfId="5" applyNumberFormat="1" applyFont="1" applyBorder="1" applyAlignment="1">
      <alignment horizontal="left" vertical="center"/>
    </xf>
    <xf numFmtId="176" fontId="11" fillId="2" borderId="16" xfId="7" applyNumberFormat="1" applyFont="1" applyFill="1" applyBorder="1" applyAlignment="1">
      <alignment horizontal="right" vertical="center" shrinkToFit="1"/>
    </xf>
    <xf numFmtId="176" fontId="13" fillId="0" borderId="24" xfId="5" applyNumberFormat="1" applyFont="1" applyBorder="1" applyAlignment="1">
      <alignment horizontal="left" vertical="center"/>
    </xf>
    <xf numFmtId="176" fontId="13" fillId="0" borderId="19" xfId="5" applyNumberFormat="1" applyFont="1" applyBorder="1" applyAlignment="1">
      <alignment horizontal="left" vertical="center" shrinkToFit="1"/>
    </xf>
    <xf numFmtId="176" fontId="13" fillId="0" borderId="16" xfId="3" applyNumberFormat="1" applyFont="1" applyBorder="1" applyAlignment="1">
      <alignment horizontal="left" shrinkToFit="1"/>
    </xf>
    <xf numFmtId="176" fontId="13" fillId="0" borderId="18" xfId="3" applyNumberFormat="1" applyFont="1" applyBorder="1" applyAlignment="1">
      <alignment horizontal="left" shrinkToFit="1"/>
    </xf>
    <xf numFmtId="176" fontId="18" fillId="0" borderId="26" xfId="5" applyNumberFormat="1" applyFont="1" applyBorder="1" applyAlignment="1">
      <alignment vertical="center" shrinkToFit="1"/>
    </xf>
    <xf numFmtId="176" fontId="11" fillId="2" borderId="22" xfId="6" applyNumberFormat="1" applyFont="1" applyFill="1" applyBorder="1" applyAlignment="1">
      <alignment vertical="center" shrinkToFit="1"/>
    </xf>
    <xf numFmtId="176" fontId="13" fillId="0" borderId="21" xfId="5" applyNumberFormat="1" applyFont="1" applyBorder="1" applyAlignment="1">
      <alignment horizontal="left" vertical="center" shrinkToFit="1"/>
    </xf>
    <xf numFmtId="176" fontId="13" fillId="0" borderId="22" xfId="3" applyNumberFormat="1" applyFont="1" applyBorder="1" applyAlignment="1">
      <alignment horizontal="left" shrinkToFit="1"/>
    </xf>
    <xf numFmtId="176" fontId="13" fillId="0" borderId="18" xfId="3" applyNumberFormat="1" applyFont="1" applyBorder="1" applyAlignment="1">
      <alignment horizontal="left" vertical="center" shrinkToFit="1"/>
    </xf>
    <xf numFmtId="176" fontId="13" fillId="0" borderId="24" xfId="3" applyNumberFormat="1" applyFont="1" applyBorder="1" applyAlignment="1">
      <alignment horizontal="left" shrinkToFit="1"/>
    </xf>
    <xf numFmtId="176" fontId="13" fillId="0" borderId="26" xfId="5" applyNumberFormat="1" applyFont="1" applyBorder="1" applyAlignment="1">
      <alignment horizontal="left" vertical="center" shrinkToFit="1"/>
    </xf>
    <xf numFmtId="176" fontId="13" fillId="0" borderId="16" xfId="5" applyNumberFormat="1" applyFont="1" applyBorder="1" applyAlignment="1">
      <alignment horizontal="left" vertical="center"/>
    </xf>
    <xf numFmtId="176" fontId="13" fillId="0" borderId="18" xfId="5" applyNumberFormat="1" applyFont="1" applyBorder="1" applyAlignment="1">
      <alignment horizontal="left" vertical="center"/>
    </xf>
    <xf numFmtId="176" fontId="13" fillId="0" borderId="58" xfId="5" applyNumberFormat="1" applyFont="1" applyFill="1" applyBorder="1" applyAlignment="1">
      <alignment horizontal="left" vertical="center"/>
    </xf>
    <xf numFmtId="176" fontId="13" fillId="0" borderId="9" xfId="5" applyNumberFormat="1" applyFont="1" applyBorder="1" applyAlignment="1">
      <alignment horizontal="left" vertical="center" shrinkToFit="1"/>
    </xf>
    <xf numFmtId="176" fontId="13" fillId="0" borderId="10" xfId="5" applyNumberFormat="1" applyFont="1" applyBorder="1" applyAlignment="1">
      <alignment horizontal="left" vertical="center" shrinkToFit="1"/>
    </xf>
    <xf numFmtId="176" fontId="13" fillId="0" borderId="58" xfId="5" applyNumberFormat="1" applyFont="1" applyBorder="1" applyAlignment="1">
      <alignment horizontal="left" vertical="center"/>
    </xf>
    <xf numFmtId="176" fontId="13" fillId="0" borderId="29" xfId="5" applyNumberFormat="1" applyFont="1" applyBorder="1" applyAlignment="1">
      <alignment vertical="center"/>
    </xf>
    <xf numFmtId="176" fontId="18" fillId="0" borderId="18" xfId="5" applyNumberFormat="1" applyFont="1" applyBorder="1" applyAlignment="1">
      <alignment horizontal="left" vertical="center"/>
    </xf>
    <xf numFmtId="176" fontId="13" fillId="0" borderId="22" xfId="5" applyNumberFormat="1" applyFont="1" applyBorder="1" applyAlignment="1">
      <alignment horizontal="left" vertical="center" shrinkToFit="1"/>
    </xf>
    <xf numFmtId="176" fontId="18" fillId="0" borderId="26" xfId="5" applyNumberFormat="1" applyFont="1" applyBorder="1" applyAlignment="1">
      <alignment horizontal="left" vertical="center" shrinkToFit="1"/>
    </xf>
    <xf numFmtId="176" fontId="11" fillId="2" borderId="33" xfId="6" applyNumberFormat="1" applyFont="1" applyFill="1" applyBorder="1" applyAlignment="1">
      <alignment horizontal="right" vertical="center" shrinkToFit="1"/>
    </xf>
    <xf numFmtId="177" fontId="13" fillId="0" borderId="59" xfId="5" applyNumberFormat="1" applyFont="1" applyFill="1" applyBorder="1" applyAlignment="1">
      <alignment vertical="center" shrinkToFit="1"/>
    </xf>
    <xf numFmtId="176" fontId="13" fillId="0" borderId="34" xfId="5" applyNumberFormat="1" applyFont="1" applyBorder="1" applyAlignment="1">
      <alignment horizontal="left" vertical="center"/>
    </xf>
    <xf numFmtId="176" fontId="13" fillId="0" borderId="35" xfId="5" applyNumberFormat="1" applyFont="1" applyBorder="1" applyAlignment="1">
      <alignment horizontal="left" vertical="center"/>
    </xf>
    <xf numFmtId="176" fontId="13" fillId="0" borderId="35" xfId="5" applyNumberFormat="1" applyFont="1" applyBorder="1" applyAlignment="1">
      <alignment vertical="center" shrinkToFit="1"/>
    </xf>
    <xf numFmtId="176" fontId="13" fillId="0" borderId="36" xfId="5" applyNumberFormat="1" applyFont="1" applyBorder="1" applyAlignment="1">
      <alignment vertical="center" shrinkToFit="1"/>
    </xf>
    <xf numFmtId="176" fontId="13" fillId="0" borderId="23" xfId="5" applyNumberFormat="1" applyFont="1" applyBorder="1" applyAlignment="1">
      <alignment horizontal="left" vertical="center"/>
    </xf>
    <xf numFmtId="176" fontId="13" fillId="0" borderId="37" xfId="5" applyNumberFormat="1" applyFont="1" applyBorder="1" applyAlignment="1">
      <alignment horizontal="left" vertical="center"/>
    </xf>
    <xf numFmtId="176" fontId="13" fillId="0" borderId="0" xfId="5" applyNumberFormat="1" applyFont="1" applyBorder="1" applyAlignment="1">
      <alignment horizontal="left" vertical="center"/>
    </xf>
    <xf numFmtId="176" fontId="13" fillId="0" borderId="0" xfId="5" applyNumberFormat="1" applyFont="1" applyBorder="1" applyAlignment="1">
      <alignment vertical="center" shrinkToFit="1"/>
    </xf>
    <xf numFmtId="176" fontId="13" fillId="0" borderId="38" xfId="5" applyNumberFormat="1" applyFont="1" applyBorder="1" applyAlignment="1">
      <alignment vertical="center" shrinkToFit="1"/>
    </xf>
    <xf numFmtId="176" fontId="13" fillId="0" borderId="9" xfId="5" applyNumberFormat="1" applyFont="1" applyBorder="1" applyAlignment="1">
      <alignment horizontal="left" vertical="center"/>
    </xf>
    <xf numFmtId="176" fontId="13" fillId="0" borderId="15" xfId="5" applyNumberFormat="1" applyFont="1" applyBorder="1" applyAlignment="1">
      <alignment vertical="center"/>
    </xf>
    <xf numFmtId="176" fontId="13" fillId="0" borderId="0" xfId="3" applyNumberFormat="1" applyFont="1" applyBorder="1" applyAlignment="1">
      <alignment horizontal="left" vertical="center"/>
    </xf>
    <xf numFmtId="176" fontId="13" fillId="0" borderId="0" xfId="3" applyNumberFormat="1" applyFont="1" applyBorder="1" applyAlignment="1">
      <alignment horizontal="left" vertical="center" shrinkToFit="1"/>
    </xf>
    <xf numFmtId="176" fontId="13" fillId="0" borderId="41" xfId="5" applyNumberFormat="1" applyFont="1" applyBorder="1" applyAlignment="1">
      <alignment horizontal="left" vertical="center"/>
    </xf>
    <xf numFmtId="176" fontId="13" fillId="0" borderId="41" xfId="5" applyNumberFormat="1" applyFont="1" applyBorder="1" applyAlignment="1">
      <alignment vertical="center"/>
    </xf>
    <xf numFmtId="176" fontId="7" fillId="0" borderId="37" xfId="3" applyNumberFormat="1" applyFont="1" applyBorder="1" applyAlignment="1">
      <alignment horizontal="left" vertical="center"/>
    </xf>
    <xf numFmtId="176" fontId="7" fillId="0" borderId="0" xfId="3" applyNumberFormat="1" applyFont="1" applyBorder="1" applyAlignment="1">
      <alignment horizontal="left" vertical="center"/>
    </xf>
    <xf numFmtId="176" fontId="10" fillId="0" borderId="0" xfId="3" applyNumberFormat="1" applyFont="1" applyBorder="1">
      <alignment vertical="center"/>
    </xf>
    <xf numFmtId="176" fontId="7" fillId="0" borderId="38" xfId="3" applyNumberFormat="1" applyFont="1" applyBorder="1">
      <alignment vertical="center"/>
    </xf>
    <xf numFmtId="176" fontId="13" fillId="0" borderId="11" xfId="5" applyNumberFormat="1" applyFont="1" applyBorder="1" applyAlignment="1">
      <alignment horizontal="left" vertical="center"/>
    </xf>
    <xf numFmtId="176" fontId="13" fillId="0" borderId="9" xfId="3" applyNumberFormat="1" applyFont="1" applyBorder="1" applyAlignment="1">
      <alignment vertical="center" shrinkToFit="1"/>
    </xf>
    <xf numFmtId="176" fontId="18" fillId="0" borderId="18" xfId="3" applyNumberFormat="1" applyFont="1" applyBorder="1" applyAlignment="1">
      <alignment vertical="center" shrinkToFit="1"/>
    </xf>
    <xf numFmtId="176" fontId="13" fillId="0" borderId="39" xfId="5" applyNumberFormat="1" applyFont="1" applyBorder="1" applyAlignment="1">
      <alignment vertical="center"/>
    </xf>
    <xf numFmtId="176" fontId="13" fillId="0" borderId="14" xfId="5" applyNumberFormat="1" applyFont="1" applyBorder="1" applyAlignment="1">
      <alignment vertical="center"/>
    </xf>
    <xf numFmtId="176" fontId="13" fillId="0" borderId="60" xfId="5" applyNumberFormat="1" applyFont="1" applyBorder="1" applyAlignment="1">
      <alignment vertical="center" shrinkToFit="1"/>
    </xf>
    <xf numFmtId="176" fontId="13" fillId="0" borderId="23" xfId="5" applyNumberFormat="1" applyFont="1" applyBorder="1" applyAlignment="1">
      <alignment vertical="center"/>
    </xf>
    <xf numFmtId="176" fontId="13" fillId="0" borderId="24" xfId="3" applyNumberFormat="1" applyFont="1" applyBorder="1" applyAlignment="1">
      <alignment horizontal="left" vertical="center"/>
    </xf>
    <xf numFmtId="176" fontId="18" fillId="0" borderId="18" xfId="3" applyNumberFormat="1" applyFont="1" applyBorder="1" applyAlignment="1">
      <alignment horizontal="left" vertical="center" shrinkToFit="1"/>
    </xf>
    <xf numFmtId="176" fontId="13" fillId="0" borderId="24" xfId="5" applyNumberFormat="1" applyFont="1" applyBorder="1" applyAlignment="1">
      <alignment vertical="center"/>
    </xf>
    <xf numFmtId="176" fontId="13" fillId="0" borderId="43" xfId="5" applyNumberFormat="1" applyFont="1" applyBorder="1" applyAlignment="1">
      <alignment vertical="center"/>
    </xf>
    <xf numFmtId="176" fontId="13" fillId="0" borderId="20" xfId="5" applyNumberFormat="1" applyFont="1" applyBorder="1" applyAlignment="1">
      <alignment vertical="center"/>
    </xf>
    <xf numFmtId="176" fontId="13" fillId="0" borderId="11" xfId="5" applyNumberFormat="1" applyFont="1" applyBorder="1" applyAlignment="1">
      <alignment vertical="center"/>
    </xf>
    <xf numFmtId="176" fontId="13" fillId="0" borderId="7" xfId="5" applyNumberFormat="1" applyFont="1" applyBorder="1" applyAlignment="1">
      <alignment vertical="center"/>
    </xf>
    <xf numFmtId="176" fontId="13" fillId="0" borderId="8" xfId="5" applyNumberFormat="1" applyFont="1" applyBorder="1" applyAlignment="1">
      <alignment vertical="center"/>
    </xf>
    <xf numFmtId="176" fontId="7" fillId="0" borderId="44" xfId="3" applyNumberFormat="1" applyFont="1" applyBorder="1" applyAlignment="1">
      <alignment horizontal="left" vertical="center"/>
    </xf>
    <xf numFmtId="176" fontId="7" fillId="0" borderId="45" xfId="3" applyNumberFormat="1" applyFont="1" applyBorder="1" applyAlignment="1">
      <alignment horizontal="left" vertical="center"/>
    </xf>
    <xf numFmtId="176" fontId="10" fillId="0" borderId="45" xfId="3" applyNumberFormat="1" applyFont="1" applyBorder="1">
      <alignment vertical="center"/>
    </xf>
    <xf numFmtId="176" fontId="7" fillId="0" borderId="46" xfId="3" applyNumberFormat="1" applyFont="1" applyBorder="1">
      <alignment vertical="center"/>
    </xf>
    <xf numFmtId="176" fontId="13" fillId="0" borderId="47" xfId="5" applyNumberFormat="1" applyFont="1" applyBorder="1" applyAlignment="1">
      <alignment vertical="center"/>
    </xf>
    <xf numFmtId="176" fontId="13" fillId="0" borderId="48" xfId="5" applyNumberFormat="1" applyFont="1" applyBorder="1" applyAlignment="1">
      <alignment horizontal="left" vertical="center"/>
    </xf>
    <xf numFmtId="176" fontId="18" fillId="0" borderId="49" xfId="5" applyNumberFormat="1" applyFont="1" applyBorder="1" applyAlignment="1">
      <alignment horizontal="left" vertical="center" shrinkToFit="1"/>
    </xf>
    <xf numFmtId="176" fontId="11" fillId="2" borderId="48" xfId="7" applyNumberFormat="1" applyFont="1" applyFill="1" applyBorder="1" applyAlignment="1">
      <alignment horizontal="right" vertical="center" shrinkToFit="1"/>
    </xf>
    <xf numFmtId="177" fontId="13" fillId="0" borderId="61" xfId="5" applyNumberFormat="1" applyFont="1" applyFill="1" applyBorder="1" applyAlignment="1">
      <alignment horizontal="right" vertical="center" shrinkToFit="1"/>
    </xf>
    <xf numFmtId="176" fontId="7" fillId="0" borderId="0" xfId="3" applyNumberFormat="1" applyFont="1" applyAlignment="1">
      <alignment horizontal="left" vertical="center"/>
    </xf>
    <xf numFmtId="176" fontId="10" fillId="0" borderId="0" xfId="3" applyNumberFormat="1" applyFont="1">
      <alignment vertical="center"/>
    </xf>
    <xf numFmtId="176" fontId="7" fillId="0" borderId="0" xfId="3" applyNumberFormat="1" applyFont="1" applyAlignment="1">
      <alignment vertical="center"/>
    </xf>
    <xf numFmtId="176" fontId="6" fillId="0" borderId="0" xfId="2" applyNumberFormat="1" applyFont="1" applyFill="1" applyAlignment="1" applyProtection="1">
      <alignment horizontal="center" vertical="center" wrapText="1"/>
      <protection locked="0"/>
    </xf>
    <xf numFmtId="176" fontId="6" fillId="0" borderId="0" xfId="2" applyNumberFormat="1" applyFont="1" applyFill="1" applyAlignment="1" applyProtection="1">
      <alignment horizontal="center" vertical="center"/>
      <protection locked="0"/>
    </xf>
    <xf numFmtId="176" fontId="7" fillId="0" borderId="0" xfId="3" applyNumberFormat="1" applyFont="1" applyProtection="1">
      <alignment vertical="center"/>
      <protection locked="0"/>
    </xf>
    <xf numFmtId="176" fontId="6" fillId="0" borderId="0" xfId="2" applyNumberFormat="1" applyFont="1" applyFill="1" applyAlignment="1" applyProtection="1">
      <alignment horizontal="center" vertical="center" wrapText="1"/>
      <protection locked="0"/>
    </xf>
    <xf numFmtId="176" fontId="6" fillId="0" borderId="0" xfId="2" applyNumberFormat="1" applyFont="1" applyFill="1" applyAlignment="1" applyProtection="1">
      <alignment horizontal="center" vertical="center"/>
      <protection locked="0"/>
    </xf>
    <xf numFmtId="176" fontId="8" fillId="0" borderId="0" xfId="2" applyNumberFormat="1" applyFont="1" applyFill="1" applyAlignment="1" applyProtection="1">
      <alignment horizontal="left" vertical="center"/>
      <protection locked="0"/>
    </xf>
    <xf numFmtId="176" fontId="10" fillId="0" borderId="0" xfId="4" applyNumberFormat="1" applyFont="1" applyAlignment="1" applyProtection="1">
      <alignment vertical="center"/>
      <protection locked="0"/>
    </xf>
    <xf numFmtId="176" fontId="22" fillId="0" borderId="0" xfId="8" applyNumberFormat="1" applyFont="1" applyBorder="1" applyAlignment="1" applyProtection="1">
      <alignment horizontal="left" vertical="center"/>
      <protection locked="0"/>
    </xf>
    <xf numFmtId="176" fontId="8" fillId="0" borderId="0" xfId="4" applyNumberFormat="1" applyFont="1" applyAlignment="1" applyProtection="1">
      <alignment horizontal="left" vertical="center" wrapText="1"/>
      <protection locked="0"/>
    </xf>
    <xf numFmtId="176" fontId="8" fillId="0" borderId="0" xfId="4" applyNumberFormat="1" applyFont="1" applyAlignment="1" applyProtection="1">
      <alignment vertical="center" shrinkToFit="1"/>
      <protection locked="0"/>
    </xf>
    <xf numFmtId="176" fontId="8" fillId="0" borderId="0" xfId="4" applyNumberFormat="1" applyFont="1" applyAlignment="1" applyProtection="1">
      <alignment horizontal="left" vertical="center" shrinkToFit="1"/>
      <protection locked="0"/>
    </xf>
    <xf numFmtId="176" fontId="8" fillId="0" borderId="0" xfId="4" applyNumberFormat="1" applyFont="1" applyFill="1" applyAlignment="1" applyProtection="1">
      <alignment horizontal="left" vertical="center" shrinkToFit="1"/>
      <protection locked="0"/>
    </xf>
    <xf numFmtId="176" fontId="11" fillId="0" borderId="0" xfId="4" applyNumberFormat="1" applyFont="1" applyFill="1" applyAlignment="1" applyProtection="1">
      <alignment horizontal="right" vertical="center" shrinkToFit="1"/>
      <protection locked="0"/>
    </xf>
    <xf numFmtId="176" fontId="12" fillId="0" borderId="0" xfId="4" applyNumberFormat="1" applyFont="1" applyAlignment="1" applyProtection="1">
      <alignment vertical="center"/>
      <protection locked="0"/>
    </xf>
    <xf numFmtId="176" fontId="17" fillId="0" borderId="0" xfId="3" applyNumberFormat="1" applyFont="1" applyAlignment="1" applyProtection="1">
      <alignment horizontal="center" vertical="center"/>
      <protection locked="0"/>
    </xf>
    <xf numFmtId="176" fontId="13" fillId="0" borderId="6" xfId="5" applyNumberFormat="1" applyFont="1" applyBorder="1" applyAlignment="1" applyProtection="1">
      <alignment horizontal="center" vertical="center" shrinkToFit="1"/>
      <protection locked="0"/>
    </xf>
    <xf numFmtId="176" fontId="13" fillId="0" borderId="7" xfId="5" applyNumberFormat="1" applyFont="1" applyBorder="1" applyAlignment="1" applyProtection="1">
      <alignment horizontal="center" vertical="center" shrinkToFit="1"/>
      <protection locked="0"/>
    </xf>
    <xf numFmtId="176" fontId="13" fillId="0" borderId="8" xfId="5" applyNumberFormat="1" applyFont="1" applyBorder="1" applyAlignment="1" applyProtection="1">
      <alignment horizontal="center" vertical="center" shrinkToFit="1"/>
      <protection locked="0"/>
    </xf>
    <xf numFmtId="176" fontId="13" fillId="0" borderId="9" xfId="5" applyNumberFormat="1" applyFont="1" applyBorder="1" applyAlignment="1" applyProtection="1">
      <alignment vertical="center" shrinkToFit="1"/>
      <protection locked="0"/>
    </xf>
    <xf numFmtId="177" fontId="13" fillId="0" borderId="10" xfId="5" applyNumberFormat="1" applyFont="1" applyFill="1" applyBorder="1" applyAlignment="1" applyProtection="1">
      <alignment vertical="center" shrinkToFit="1"/>
      <protection locked="0"/>
    </xf>
    <xf numFmtId="176" fontId="13" fillId="0" borderId="7" xfId="5" applyNumberFormat="1" applyFont="1" applyBorder="1" applyAlignment="1">
      <alignment horizontal="center" vertical="center"/>
    </xf>
    <xf numFmtId="176" fontId="13" fillId="0" borderId="8" xfId="5" applyNumberFormat="1" applyFont="1" applyBorder="1" applyAlignment="1">
      <alignment horizontal="center" vertical="center"/>
    </xf>
    <xf numFmtId="177" fontId="13" fillId="0" borderId="62" xfId="5" applyNumberFormat="1" applyFont="1" applyFill="1" applyBorder="1" applyAlignment="1" applyProtection="1">
      <alignment horizontal="right" vertical="center" shrinkToFit="1"/>
      <protection locked="0"/>
    </xf>
    <xf numFmtId="176" fontId="17" fillId="0" borderId="0" xfId="3" applyNumberFormat="1" applyFont="1" applyProtection="1">
      <alignment vertical="center"/>
      <protection locked="0"/>
    </xf>
    <xf numFmtId="176" fontId="13" fillId="0" borderId="13" xfId="5" applyNumberFormat="1" applyFont="1" applyBorder="1" applyAlignment="1" applyProtection="1">
      <alignment horizontal="left" vertical="center" shrinkToFit="1"/>
      <protection locked="0"/>
    </xf>
    <xf numFmtId="176" fontId="13" fillId="0" borderId="14" xfId="5" applyNumberFormat="1" applyFont="1" applyBorder="1" applyAlignment="1" applyProtection="1">
      <alignment horizontal="left" vertical="center" shrinkToFit="1"/>
      <protection locked="0"/>
    </xf>
    <xf numFmtId="176" fontId="13" fillId="0" borderId="15" xfId="5" applyNumberFormat="1" applyFont="1" applyBorder="1" applyAlignment="1" applyProtection="1">
      <alignment horizontal="left" vertical="center" shrinkToFit="1"/>
      <protection locked="0"/>
    </xf>
    <xf numFmtId="176" fontId="13" fillId="0" borderId="16" xfId="5" applyNumberFormat="1" applyFont="1" applyBorder="1" applyAlignment="1" applyProtection="1">
      <alignment vertical="center" shrinkToFit="1"/>
      <protection locked="0"/>
    </xf>
    <xf numFmtId="176" fontId="13" fillId="0" borderId="60" xfId="5" applyNumberFormat="1" applyFont="1" applyBorder="1" applyAlignment="1">
      <alignment horizontal="left" vertical="center"/>
    </xf>
    <xf numFmtId="176" fontId="13" fillId="0" borderId="19" xfId="5" applyNumberFormat="1" applyFont="1" applyFill="1" applyBorder="1" applyAlignment="1" applyProtection="1">
      <alignment horizontal="left" vertical="center" shrinkToFit="1"/>
      <protection locked="0"/>
    </xf>
    <xf numFmtId="176" fontId="13" fillId="0" borderId="16" xfId="5" applyNumberFormat="1" applyFont="1" applyBorder="1" applyAlignment="1" applyProtection="1">
      <alignment horizontal="center" vertical="center" shrinkToFit="1"/>
      <protection locked="0"/>
    </xf>
    <xf numFmtId="176" fontId="13" fillId="0" borderId="18" xfId="5" applyNumberFormat="1" applyFont="1" applyBorder="1" applyAlignment="1" applyProtection="1">
      <alignment horizontal="center" vertical="center" shrinkToFit="1"/>
      <protection locked="0"/>
    </xf>
    <xf numFmtId="176" fontId="13" fillId="0" borderId="16" xfId="3" applyNumberFormat="1" applyFont="1" applyBorder="1" applyAlignment="1" applyProtection="1">
      <alignment vertical="center" shrinkToFit="1"/>
      <protection locked="0"/>
    </xf>
    <xf numFmtId="176" fontId="13" fillId="0" borderId="22" xfId="5" applyNumberFormat="1" applyFont="1" applyBorder="1" applyAlignment="1" applyProtection="1">
      <alignment vertical="center" shrinkToFit="1"/>
      <protection locked="0"/>
    </xf>
    <xf numFmtId="176" fontId="13" fillId="0" borderId="21" xfId="3" applyNumberFormat="1" applyFont="1" applyBorder="1" applyAlignment="1" applyProtection="1">
      <alignment vertical="center" shrinkToFit="1"/>
      <protection locked="0"/>
    </xf>
    <xf numFmtId="176" fontId="18" fillId="0" borderId="18" xfId="5" applyNumberFormat="1" applyFont="1" applyBorder="1" applyAlignment="1" applyProtection="1">
      <alignment horizontal="left" vertical="center" shrinkToFit="1"/>
      <protection locked="0"/>
    </xf>
    <xf numFmtId="176" fontId="19" fillId="2" borderId="16" xfId="6" applyNumberFormat="1" applyFont="1" applyFill="1" applyBorder="1" applyAlignment="1" applyProtection="1">
      <alignment horizontal="right" vertical="center" shrinkToFit="1"/>
      <protection locked="0"/>
    </xf>
    <xf numFmtId="176" fontId="13" fillId="0" borderId="28" xfId="5" applyNumberFormat="1" applyFont="1" applyFill="1" applyBorder="1" applyAlignment="1" applyProtection="1">
      <alignment horizontal="left" vertical="center" shrinkToFit="1"/>
      <protection locked="0"/>
    </xf>
    <xf numFmtId="176" fontId="13" fillId="0" borderId="16" xfId="5" applyNumberFormat="1" applyFont="1" applyFill="1" applyBorder="1" applyAlignment="1" applyProtection="1">
      <alignment horizontal="left" vertical="center" shrinkToFit="1"/>
      <protection locked="0"/>
    </xf>
    <xf numFmtId="176" fontId="13" fillId="0" borderId="18" xfId="5" applyNumberFormat="1" applyFont="1" applyFill="1" applyBorder="1" applyAlignment="1" applyProtection="1">
      <alignment horizontal="left" vertical="center" shrinkToFit="1"/>
      <protection locked="0"/>
    </xf>
    <xf numFmtId="176" fontId="19" fillId="2" borderId="16" xfId="7" applyNumberFormat="1" applyFont="1" applyFill="1" applyBorder="1" applyAlignment="1" applyProtection="1">
      <alignment horizontal="right" vertical="center" shrinkToFit="1"/>
      <protection locked="0"/>
    </xf>
    <xf numFmtId="176" fontId="13" fillId="0" borderId="16" xfId="5" applyNumberFormat="1" applyFont="1" applyBorder="1" applyAlignment="1" applyProtection="1">
      <alignment horizontal="left" vertical="center" shrinkToFit="1"/>
      <protection locked="0"/>
    </xf>
    <xf numFmtId="176" fontId="13" fillId="0" borderId="18" xfId="5" applyNumberFormat="1" applyFont="1" applyBorder="1" applyAlignment="1" applyProtection="1">
      <alignment horizontal="left" vertical="center" shrinkToFit="1"/>
      <protection locked="0"/>
    </xf>
    <xf numFmtId="176" fontId="19" fillId="2" borderId="16" xfId="6" applyNumberFormat="1" applyFont="1" applyFill="1" applyBorder="1" applyAlignment="1" applyProtection="1">
      <alignment vertical="center" shrinkToFit="1"/>
      <protection locked="0"/>
    </xf>
    <xf numFmtId="176" fontId="13" fillId="0" borderId="21" xfId="5" applyNumberFormat="1" applyFont="1" applyBorder="1" applyAlignment="1" applyProtection="1">
      <alignment horizontal="left" vertical="center" shrinkToFit="1"/>
      <protection locked="0"/>
    </xf>
    <xf numFmtId="176" fontId="13" fillId="0" borderId="22" xfId="5" applyNumberFormat="1" applyFont="1" applyBorder="1" applyAlignment="1" applyProtection="1">
      <alignment horizontal="left" vertical="center" shrinkToFit="1"/>
      <protection locked="0"/>
    </xf>
    <xf numFmtId="176" fontId="19" fillId="2" borderId="20" xfId="6" applyNumberFormat="1" applyFont="1" applyFill="1" applyBorder="1" applyAlignment="1" applyProtection="1">
      <alignment vertical="center" shrinkToFit="1"/>
      <protection locked="0"/>
    </xf>
    <xf numFmtId="176" fontId="19" fillId="2" borderId="22" xfId="6" applyNumberFormat="1" applyFont="1" applyFill="1" applyBorder="1" applyAlignment="1" applyProtection="1">
      <alignment vertical="center" shrinkToFit="1"/>
      <protection locked="0"/>
    </xf>
    <xf numFmtId="177" fontId="13" fillId="0" borderId="27" xfId="5" applyNumberFormat="1" applyFont="1" applyFill="1" applyBorder="1" applyAlignment="1" applyProtection="1">
      <alignment vertical="center" shrinkToFit="1"/>
      <protection locked="0"/>
    </xf>
    <xf numFmtId="176" fontId="13" fillId="0" borderId="28" xfId="5" applyNumberFormat="1" applyFont="1" applyBorder="1" applyAlignment="1" applyProtection="1">
      <alignment horizontal="left" vertical="center" shrinkToFit="1"/>
      <protection locked="0"/>
    </xf>
    <xf numFmtId="177" fontId="13" fillId="0" borderId="10" xfId="5" applyNumberFormat="1" applyFont="1" applyFill="1" applyBorder="1" applyAlignment="1" applyProtection="1">
      <alignment horizontal="right" vertical="center" shrinkToFit="1"/>
      <protection locked="0"/>
    </xf>
    <xf numFmtId="176" fontId="13" fillId="0" borderId="19" xfId="5" applyNumberFormat="1" applyFont="1" applyBorder="1" applyAlignment="1" applyProtection="1">
      <alignment horizontal="left" vertical="center" shrinkToFit="1"/>
      <protection locked="0"/>
    </xf>
    <xf numFmtId="176" fontId="13" fillId="0" borderId="16" xfId="3" applyNumberFormat="1" applyFont="1" applyBorder="1" applyAlignment="1" applyProtection="1">
      <alignment horizontal="left" shrinkToFit="1"/>
      <protection locked="0"/>
    </xf>
    <xf numFmtId="176" fontId="13" fillId="0" borderId="18" xfId="3" applyNumberFormat="1" applyFont="1" applyBorder="1" applyAlignment="1" applyProtection="1">
      <alignment horizontal="left" shrinkToFit="1"/>
      <protection locked="0"/>
    </xf>
    <xf numFmtId="176" fontId="19" fillId="2" borderId="16" xfId="7" applyNumberFormat="1" applyFont="1" applyFill="1" applyBorder="1" applyAlignment="1" applyProtection="1">
      <alignment vertical="center" shrinkToFit="1"/>
      <protection locked="0"/>
    </xf>
    <xf numFmtId="176" fontId="13" fillId="0" borderId="22" xfId="3" applyNumberFormat="1" applyFont="1" applyBorder="1" applyAlignment="1" applyProtection="1">
      <alignment horizontal="left" shrinkToFit="1"/>
      <protection locked="0"/>
    </xf>
    <xf numFmtId="176" fontId="13" fillId="0" borderId="18" xfId="3" applyNumberFormat="1" applyFont="1" applyBorder="1" applyAlignment="1" applyProtection="1">
      <alignment horizontal="left" vertical="center" shrinkToFit="1"/>
      <protection locked="0"/>
    </xf>
    <xf numFmtId="176" fontId="13" fillId="0" borderId="30" xfId="5" applyNumberFormat="1" applyFont="1" applyBorder="1" applyAlignment="1" applyProtection="1">
      <alignment horizontal="left" vertical="center" shrinkToFit="1"/>
      <protection locked="0"/>
    </xf>
    <xf numFmtId="176" fontId="13" fillId="0" borderId="31" xfId="3" applyNumberFormat="1" applyFont="1" applyBorder="1" applyAlignment="1" applyProtection="1">
      <alignment horizontal="left" shrinkToFit="1"/>
      <protection locked="0"/>
    </xf>
    <xf numFmtId="176" fontId="13" fillId="0" borderId="32" xfId="5" applyNumberFormat="1" applyFont="1" applyBorder="1" applyAlignment="1" applyProtection="1">
      <alignment horizontal="left" vertical="center" shrinkToFit="1"/>
      <protection locked="0"/>
    </xf>
    <xf numFmtId="176" fontId="19" fillId="2" borderId="33" xfId="6" applyNumberFormat="1" applyFont="1" applyFill="1" applyBorder="1" applyAlignment="1" applyProtection="1">
      <alignment horizontal="right" vertical="center" shrinkToFit="1"/>
      <protection locked="0"/>
    </xf>
    <xf numFmtId="177" fontId="13" fillId="0" borderId="59" xfId="5" applyNumberFormat="1" applyFont="1" applyFill="1" applyBorder="1" applyAlignment="1" applyProtection="1">
      <alignment horizontal="right" vertical="center" shrinkToFit="1"/>
      <protection locked="0"/>
    </xf>
    <xf numFmtId="176" fontId="13" fillId="0" borderId="34" xfId="5" applyNumberFormat="1" applyFont="1" applyBorder="1" applyAlignment="1" applyProtection="1">
      <alignment horizontal="left" vertical="center"/>
      <protection locked="0"/>
    </xf>
    <xf numFmtId="176" fontId="13" fillId="0" borderId="35" xfId="5" applyNumberFormat="1" applyFont="1" applyBorder="1" applyAlignment="1" applyProtection="1">
      <alignment horizontal="left" vertical="center"/>
      <protection locked="0"/>
    </xf>
    <xf numFmtId="176" fontId="13" fillId="0" borderId="35" xfId="5" applyNumberFormat="1" applyFont="1" applyBorder="1" applyAlignment="1" applyProtection="1">
      <alignment vertical="center" shrinkToFit="1"/>
      <protection locked="0"/>
    </xf>
    <xf numFmtId="176" fontId="13" fillId="0" borderId="36" xfId="5" applyNumberFormat="1" applyFont="1" applyBorder="1" applyAlignment="1" applyProtection="1">
      <alignment vertical="center" shrinkToFit="1"/>
      <protection locked="0"/>
    </xf>
    <xf numFmtId="176" fontId="13" fillId="0" borderId="60" xfId="5" applyNumberFormat="1" applyFont="1" applyBorder="1" applyAlignment="1" applyProtection="1">
      <alignment vertical="center" shrinkToFit="1"/>
      <protection locked="0"/>
    </xf>
    <xf numFmtId="176" fontId="13" fillId="0" borderId="37" xfId="5" applyNumberFormat="1" applyFont="1" applyBorder="1" applyAlignment="1" applyProtection="1">
      <alignment horizontal="left" vertical="center"/>
      <protection locked="0"/>
    </xf>
    <xf numFmtId="176" fontId="13" fillId="0" borderId="0" xfId="5" applyNumberFormat="1" applyFont="1" applyBorder="1" applyAlignment="1" applyProtection="1">
      <alignment horizontal="left" vertical="center"/>
      <protection locked="0"/>
    </xf>
    <xf numFmtId="176" fontId="13" fillId="0" borderId="0" xfId="5" applyNumberFormat="1" applyFont="1" applyBorder="1" applyAlignment="1" applyProtection="1">
      <alignment vertical="center" shrinkToFit="1"/>
      <protection locked="0"/>
    </xf>
    <xf numFmtId="176" fontId="13" fillId="0" borderId="38" xfId="5" applyNumberFormat="1" applyFont="1" applyBorder="1" applyAlignment="1" applyProtection="1">
      <alignment vertical="center" shrinkToFit="1"/>
      <protection locked="0"/>
    </xf>
    <xf numFmtId="176" fontId="13" fillId="0" borderId="20" xfId="5" applyNumberFormat="1" applyFont="1" applyBorder="1" applyAlignment="1">
      <alignment horizontal="left" vertical="center"/>
    </xf>
    <xf numFmtId="176" fontId="13" fillId="0" borderId="22" xfId="3" applyNumberFormat="1" applyFont="1" applyBorder="1" applyAlignment="1">
      <alignment vertical="center" shrinkToFit="1"/>
    </xf>
    <xf numFmtId="176" fontId="13" fillId="0" borderId="0" xfId="3" applyNumberFormat="1" applyFont="1" applyBorder="1" applyAlignment="1" applyProtection="1">
      <alignment horizontal="left" vertical="center"/>
      <protection locked="0"/>
    </xf>
    <xf numFmtId="176" fontId="13" fillId="0" borderId="0" xfId="3" applyNumberFormat="1" applyFont="1" applyBorder="1" applyAlignment="1" applyProtection="1">
      <alignment horizontal="left" vertical="center" shrinkToFit="1"/>
      <protection locked="0"/>
    </xf>
    <xf numFmtId="176" fontId="7" fillId="0" borderId="37" xfId="3" applyNumberFormat="1" applyFont="1" applyBorder="1" applyAlignment="1" applyProtection="1">
      <alignment horizontal="left" vertical="center"/>
      <protection locked="0"/>
    </xf>
    <xf numFmtId="176" fontId="7" fillId="0" borderId="0" xfId="3" applyNumberFormat="1" applyFont="1" applyBorder="1" applyAlignment="1" applyProtection="1">
      <alignment horizontal="left" vertical="center"/>
      <protection locked="0"/>
    </xf>
    <xf numFmtId="176" fontId="10" fillId="0" borderId="0" xfId="3" applyNumberFormat="1" applyFont="1" applyBorder="1" applyProtection="1">
      <alignment vertical="center"/>
      <protection locked="0"/>
    </xf>
    <xf numFmtId="176" fontId="7" fillId="0" borderId="38" xfId="3" applyNumberFormat="1" applyFont="1" applyBorder="1" applyProtection="1">
      <alignment vertical="center"/>
      <protection locked="0"/>
    </xf>
    <xf numFmtId="176" fontId="18" fillId="2" borderId="18" xfId="5" applyNumberFormat="1" applyFont="1" applyFill="1" applyBorder="1" applyAlignment="1">
      <alignment horizontal="left" vertical="center"/>
    </xf>
    <xf numFmtId="176" fontId="13" fillId="2" borderId="16" xfId="7" applyNumberFormat="1" applyFont="1" applyFill="1" applyBorder="1" applyAlignment="1" applyProtection="1">
      <alignment vertical="center" shrinkToFit="1"/>
      <protection locked="0"/>
    </xf>
    <xf numFmtId="176" fontId="18" fillId="2" borderId="18" xfId="3" applyNumberFormat="1" applyFont="1" applyFill="1" applyBorder="1" applyAlignment="1">
      <alignment horizontal="left" vertical="center" shrinkToFit="1"/>
    </xf>
    <xf numFmtId="176" fontId="18" fillId="2" borderId="18" xfId="5" applyNumberFormat="1" applyFont="1" applyFill="1" applyBorder="1" applyAlignment="1">
      <alignment horizontal="left" vertical="center" shrinkToFit="1"/>
    </xf>
    <xf numFmtId="176" fontId="7" fillId="0" borderId="44" xfId="3" applyNumberFormat="1" applyFont="1" applyBorder="1" applyAlignment="1" applyProtection="1">
      <alignment horizontal="left" vertical="center"/>
      <protection locked="0"/>
    </xf>
    <xf numFmtId="176" fontId="7" fillId="0" borderId="45" xfId="3" applyNumberFormat="1" applyFont="1" applyBorder="1" applyAlignment="1" applyProtection="1">
      <alignment horizontal="left" vertical="center"/>
      <protection locked="0"/>
    </xf>
    <xf numFmtId="176" fontId="10" fillId="0" borderId="45" xfId="3" applyNumberFormat="1" applyFont="1" applyBorder="1" applyProtection="1">
      <alignment vertical="center"/>
      <protection locked="0"/>
    </xf>
    <xf numFmtId="176" fontId="7" fillId="0" borderId="46" xfId="3" applyNumberFormat="1" applyFont="1" applyBorder="1" applyProtection="1">
      <alignment vertical="center"/>
      <protection locked="0"/>
    </xf>
    <xf numFmtId="176" fontId="13" fillId="2" borderId="48" xfId="7" applyNumberFormat="1" applyFont="1" applyFill="1" applyBorder="1" applyAlignment="1" applyProtection="1">
      <alignment vertical="center" shrinkToFit="1"/>
      <protection locked="0"/>
    </xf>
    <xf numFmtId="177" fontId="13" fillId="0" borderId="63" xfId="5" applyNumberFormat="1" applyFont="1" applyFill="1" applyBorder="1" applyAlignment="1" applyProtection="1">
      <alignment horizontal="right" vertical="center" shrinkToFit="1"/>
      <protection locked="0"/>
    </xf>
    <xf numFmtId="176" fontId="7" fillId="0" borderId="0" xfId="3" applyNumberFormat="1" applyFont="1" applyAlignment="1" applyProtection="1">
      <alignment horizontal="left" vertical="center"/>
      <protection locked="0"/>
    </xf>
    <xf numFmtId="176" fontId="10" fillId="0" borderId="0" xfId="3" applyNumberFormat="1" applyFont="1" applyProtection="1">
      <alignment vertical="center"/>
      <protection locked="0"/>
    </xf>
    <xf numFmtId="176" fontId="7" fillId="0" borderId="0" xfId="3" applyNumberFormat="1" applyFont="1" applyAlignment="1" applyProtection="1">
      <alignment vertical="center"/>
      <protection locked="0"/>
    </xf>
    <xf numFmtId="176" fontId="7" fillId="0" borderId="0" xfId="3" applyNumberFormat="1" applyFont="1" applyFill="1" applyProtection="1">
      <alignment vertical="center"/>
      <protection locked="0"/>
    </xf>
  </cellXfs>
  <cellStyles count="9">
    <cellStyle name="쉼표 [0]" xfId="1" builtinId="6"/>
    <cellStyle name="쉼표 [0] 2" xfId="7"/>
    <cellStyle name="표준" xfId="0" builtinId="0"/>
    <cellStyle name="표준 2" xfId="6"/>
    <cellStyle name="표준 28" xfId="4"/>
    <cellStyle name="표준 29 2" xfId="3"/>
    <cellStyle name="표준_2005년이사회결의 추경(지역)_금오결산승인" xfId="2"/>
    <cellStyle name="표준_2006년 추경(1)" xfId="8"/>
    <cellStyle name="표준_2006년도 복지회관예산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D1:O47"/>
  <sheetViews>
    <sheetView view="pageBreakPreview" topLeftCell="C1" zoomScale="106" zoomScaleNormal="115" zoomScaleSheetLayoutView="106" workbookViewId="0">
      <selection activeCell="N10" sqref="N10"/>
    </sheetView>
  </sheetViews>
  <sheetFormatPr defaultColWidth="9" defaultRowHeight="15" customHeight="1" x14ac:dyDescent="0.3"/>
  <cols>
    <col min="1" max="1" width="9" style="3"/>
    <col min="2" max="3" width="2.625" style="3" customWidth="1"/>
    <col min="4" max="4" width="3.125" style="136" bestFit="1" customWidth="1"/>
    <col min="5" max="5" width="3.25" style="136" bestFit="1" customWidth="1"/>
    <col min="6" max="6" width="11.625" style="136" bestFit="1" customWidth="1"/>
    <col min="7" max="7" width="11" style="137" bestFit="1" customWidth="1"/>
    <col min="8" max="8" width="10.875" style="137" bestFit="1" customWidth="1"/>
    <col min="9" max="9" width="9.375" style="3" bestFit="1" customWidth="1"/>
    <col min="10" max="10" width="6.5" style="138" bestFit="1" customWidth="1"/>
    <col min="11" max="11" width="12.25" style="138" bestFit="1" customWidth="1"/>
    <col min="12" max="12" width="14.375" style="138" bestFit="1" customWidth="1"/>
    <col min="13" max="14" width="10.75" style="3" bestFit="1" customWidth="1"/>
    <col min="15" max="15" width="13.125" style="3" bestFit="1" customWidth="1"/>
    <col min="16" max="17" width="2.625" style="3" customWidth="1"/>
    <col min="18" max="16384" width="9" style="3"/>
  </cols>
  <sheetData>
    <row r="1" spans="4:15" ht="52.9" customHeight="1" x14ac:dyDescent="0.3">
      <c r="D1" s="1" t="s">
        <v>0</v>
      </c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4:15" ht="13.9" customHeight="1" x14ac:dyDescent="0.3">
      <c r="D2" s="4"/>
      <c r="E2" s="5"/>
      <c r="F2" s="5"/>
      <c r="G2" s="5"/>
      <c r="H2" s="5"/>
      <c r="I2" s="5"/>
      <c r="J2" s="5"/>
      <c r="K2" s="5"/>
      <c r="L2" s="5"/>
      <c r="M2" s="5"/>
      <c r="N2" s="5"/>
      <c r="O2" s="5"/>
    </row>
    <row r="3" spans="4:15" s="7" customFormat="1" ht="15" customHeight="1" x14ac:dyDescent="0.3">
      <c r="D3" s="6" t="s">
        <v>1</v>
      </c>
      <c r="E3" s="6"/>
      <c r="F3" s="6"/>
      <c r="G3" s="6"/>
      <c r="H3" s="6"/>
      <c r="I3" s="6"/>
      <c r="J3" s="6"/>
      <c r="K3" s="6"/>
      <c r="L3" s="6"/>
      <c r="M3" s="6"/>
      <c r="N3" s="6"/>
      <c r="O3" s="6"/>
    </row>
    <row r="4" spans="4:15" s="9" customFormat="1" ht="15" customHeight="1" thickBot="1" x14ac:dyDescent="0.35">
      <c r="D4" s="8" t="s">
        <v>2</v>
      </c>
      <c r="E4" s="8"/>
      <c r="F4" s="8"/>
      <c r="G4" s="8"/>
      <c r="H4" s="8"/>
      <c r="I4" s="8"/>
      <c r="J4" s="8"/>
      <c r="K4" s="8"/>
      <c r="L4" s="8"/>
      <c r="M4" s="8"/>
      <c r="N4" s="8"/>
      <c r="O4" s="8"/>
    </row>
    <row r="5" spans="4:15" s="17" customFormat="1" ht="30" x14ac:dyDescent="0.3">
      <c r="D5" s="10" t="s">
        <v>3</v>
      </c>
      <c r="E5" s="11" t="s">
        <v>4</v>
      </c>
      <c r="F5" s="12" t="s">
        <v>5</v>
      </c>
      <c r="G5" s="13" t="s">
        <v>6</v>
      </c>
      <c r="H5" s="13" t="s">
        <v>7</v>
      </c>
      <c r="I5" s="14" t="s">
        <v>8</v>
      </c>
      <c r="J5" s="15" t="s">
        <v>3</v>
      </c>
      <c r="K5" s="11" t="s">
        <v>4</v>
      </c>
      <c r="L5" s="12" t="s">
        <v>5</v>
      </c>
      <c r="M5" s="13" t="s">
        <v>6</v>
      </c>
      <c r="N5" s="13" t="s">
        <v>7</v>
      </c>
      <c r="O5" s="16" t="s">
        <v>8</v>
      </c>
    </row>
    <row r="6" spans="4:15" s="27" customFormat="1" ht="15.75" x14ac:dyDescent="0.3">
      <c r="D6" s="18" t="s">
        <v>9</v>
      </c>
      <c r="E6" s="19"/>
      <c r="F6" s="20"/>
      <c r="G6" s="21">
        <f>SUM(G7,G13,G16,G19)</f>
        <v>135675000</v>
      </c>
      <c r="H6" s="21">
        <f>SUM(H7,H13,H16,H19)</f>
        <v>123133000</v>
      </c>
      <c r="I6" s="22">
        <f>H6-G6</f>
        <v>-12542000</v>
      </c>
      <c r="J6" s="23" t="s">
        <v>9</v>
      </c>
      <c r="K6" s="24"/>
      <c r="L6" s="25"/>
      <c r="M6" s="21">
        <f>M7+M24+M29+M42+M45</f>
        <v>135675000</v>
      </c>
      <c r="N6" s="21">
        <f>SUM(N7,N24,N29,N42,N45)</f>
        <v>123133000</v>
      </c>
      <c r="O6" s="26">
        <f t="shared" ref="O6:O12" si="0">N6-M6</f>
        <v>-12542000</v>
      </c>
    </row>
    <row r="7" spans="4:15" s="27" customFormat="1" ht="15.95" customHeight="1" x14ac:dyDescent="0.3">
      <c r="D7" s="28" t="s">
        <v>10</v>
      </c>
      <c r="E7" s="29"/>
      <c r="F7" s="30"/>
      <c r="G7" s="31">
        <v>121000000</v>
      </c>
      <c r="H7" s="31">
        <f>H8</f>
        <v>121000000</v>
      </c>
      <c r="I7" s="32" t="s">
        <v>11</v>
      </c>
      <c r="J7" s="33" t="s">
        <v>12</v>
      </c>
      <c r="K7" s="34"/>
      <c r="L7" s="35"/>
      <c r="M7" s="31">
        <f>SUM(M8,M14,M17)</f>
        <v>86518300</v>
      </c>
      <c r="N7" s="31">
        <f>SUM(N8,N14,N17)</f>
        <v>87140000</v>
      </c>
      <c r="O7" s="26">
        <f t="shared" si="0"/>
        <v>621700</v>
      </c>
    </row>
    <row r="8" spans="4:15" s="27" customFormat="1" ht="15.95" customHeight="1" x14ac:dyDescent="0.3">
      <c r="D8" s="36"/>
      <c r="E8" s="37" t="s">
        <v>10</v>
      </c>
      <c r="F8" s="38"/>
      <c r="G8" s="31">
        <v>121000000</v>
      </c>
      <c r="H8" s="39">
        <f>SUM(H9:H12)</f>
        <v>121000000</v>
      </c>
      <c r="I8" s="32" t="s">
        <v>11</v>
      </c>
      <c r="J8" s="40"/>
      <c r="K8" s="34" t="s">
        <v>13</v>
      </c>
      <c r="L8" s="35"/>
      <c r="M8" s="31">
        <f>SUM(M9:M13)</f>
        <v>69522900</v>
      </c>
      <c r="N8" s="31">
        <f>N9+N10+N11+N12</f>
        <v>71974000</v>
      </c>
      <c r="O8" s="26">
        <f t="shared" si="0"/>
        <v>2451100</v>
      </c>
    </row>
    <row r="9" spans="4:15" s="27" customFormat="1" ht="15.95" customHeight="1" x14ac:dyDescent="0.3">
      <c r="D9" s="41"/>
      <c r="E9" s="42"/>
      <c r="F9" s="43" t="s">
        <v>14</v>
      </c>
      <c r="G9" s="39">
        <v>115000000</v>
      </c>
      <c r="H9" s="44">
        <v>115000000</v>
      </c>
      <c r="I9" s="32" t="s">
        <v>11</v>
      </c>
      <c r="J9" s="45"/>
      <c r="K9" s="46"/>
      <c r="L9" s="43" t="s">
        <v>15</v>
      </c>
      <c r="M9" s="47">
        <v>50950000</v>
      </c>
      <c r="N9" s="47">
        <v>52800000</v>
      </c>
      <c r="O9" s="26">
        <f t="shared" si="0"/>
        <v>1850000</v>
      </c>
    </row>
    <row r="10" spans="4:15" s="27" customFormat="1" ht="15.95" customHeight="1" x14ac:dyDescent="0.3">
      <c r="D10" s="41"/>
      <c r="E10" s="48"/>
      <c r="F10" s="43" t="s">
        <v>16</v>
      </c>
      <c r="G10" s="44">
        <v>0</v>
      </c>
      <c r="H10" s="49">
        <v>0</v>
      </c>
      <c r="I10" s="50" t="s">
        <v>11</v>
      </c>
      <c r="J10" s="45"/>
      <c r="K10" s="51"/>
      <c r="L10" s="43" t="s">
        <v>17</v>
      </c>
      <c r="M10" s="47">
        <v>8154900</v>
      </c>
      <c r="N10" s="47">
        <v>8314000</v>
      </c>
      <c r="O10" s="26">
        <f t="shared" si="0"/>
        <v>159100</v>
      </c>
    </row>
    <row r="11" spans="4:15" s="27" customFormat="1" ht="15.95" customHeight="1" x14ac:dyDescent="0.3">
      <c r="D11" s="41"/>
      <c r="E11" s="48"/>
      <c r="F11" s="43" t="s">
        <v>18</v>
      </c>
      <c r="G11" s="49">
        <v>0</v>
      </c>
      <c r="H11" s="49">
        <v>0</v>
      </c>
      <c r="I11" s="50" t="s">
        <v>11</v>
      </c>
      <c r="J11" s="45"/>
      <c r="K11" s="51"/>
      <c r="L11" s="43" t="s">
        <v>19</v>
      </c>
      <c r="M11" s="47">
        <v>4924000</v>
      </c>
      <c r="N11" s="47">
        <v>5114000</v>
      </c>
      <c r="O11" s="26">
        <f t="shared" si="0"/>
        <v>190000</v>
      </c>
    </row>
    <row r="12" spans="4:15" s="27" customFormat="1" ht="15.95" customHeight="1" x14ac:dyDescent="0.3">
      <c r="D12" s="52"/>
      <c r="E12" s="21"/>
      <c r="F12" s="35" t="s">
        <v>20</v>
      </c>
      <c r="G12" s="49">
        <v>6000000</v>
      </c>
      <c r="H12" s="49">
        <v>6000000</v>
      </c>
      <c r="I12" s="32" t="s">
        <v>11</v>
      </c>
      <c r="J12" s="45"/>
      <c r="K12" s="51"/>
      <c r="L12" s="53" t="s">
        <v>21</v>
      </c>
      <c r="M12" s="54">
        <v>5494000</v>
      </c>
      <c r="N12" s="54">
        <v>5746000</v>
      </c>
      <c r="O12" s="55">
        <f t="shared" si="0"/>
        <v>252000</v>
      </c>
    </row>
    <row r="13" spans="4:15" s="27" customFormat="1" ht="15.95" customHeight="1" x14ac:dyDescent="0.3">
      <c r="D13" s="56" t="s">
        <v>22</v>
      </c>
      <c r="E13" s="57"/>
      <c r="F13" s="58"/>
      <c r="G13" s="49">
        <v>13979700</v>
      </c>
      <c r="H13" s="31">
        <v>2133000</v>
      </c>
      <c r="I13" s="22">
        <f>H13-G13</f>
        <v>-11846700</v>
      </c>
      <c r="J13" s="45"/>
      <c r="K13" s="51"/>
      <c r="L13" s="43" t="s">
        <v>23</v>
      </c>
      <c r="M13" s="59">
        <v>0</v>
      </c>
      <c r="N13" s="59">
        <v>0</v>
      </c>
      <c r="O13" s="60" t="s">
        <v>11</v>
      </c>
    </row>
    <row r="14" spans="4:15" s="27" customFormat="1" ht="15.95" customHeight="1" x14ac:dyDescent="0.3">
      <c r="D14" s="61"/>
      <c r="E14" s="62" t="s">
        <v>22</v>
      </c>
      <c r="F14" s="63"/>
      <c r="G14" s="31">
        <v>13979700</v>
      </c>
      <c r="H14" s="31">
        <v>2133000</v>
      </c>
      <c r="I14" s="22">
        <f t="shared" ref="I14:I22" si="1">H14-G14</f>
        <v>-11846700</v>
      </c>
      <c r="J14" s="45"/>
      <c r="K14" s="64" t="s">
        <v>24</v>
      </c>
      <c r="L14" s="65"/>
      <c r="M14" s="66">
        <f>SUM(M15:M16)</f>
        <v>1590100</v>
      </c>
      <c r="N14" s="66">
        <f>SUM(N15:N16)</f>
        <v>2070000</v>
      </c>
      <c r="O14" s="26">
        <f t="shared" ref="O14:O23" si="2">N14-M14</f>
        <v>479900</v>
      </c>
    </row>
    <row r="15" spans="4:15" s="27" customFormat="1" ht="15.95" customHeight="1" x14ac:dyDescent="0.35">
      <c r="D15" s="52"/>
      <c r="E15" s="67"/>
      <c r="F15" s="43" t="s">
        <v>25</v>
      </c>
      <c r="G15" s="49">
        <v>13979700</v>
      </c>
      <c r="H15" s="49">
        <v>2133000</v>
      </c>
      <c r="I15" s="22">
        <f t="shared" si="1"/>
        <v>-11846700</v>
      </c>
      <c r="J15" s="68"/>
      <c r="K15" s="51"/>
      <c r="L15" s="43" t="s">
        <v>26</v>
      </c>
      <c r="M15" s="59">
        <v>740100</v>
      </c>
      <c r="N15" s="59">
        <v>1200000</v>
      </c>
      <c r="O15" s="69" t="s">
        <v>27</v>
      </c>
    </row>
    <row r="16" spans="4:15" s="27" customFormat="1" ht="15.95" customHeight="1" x14ac:dyDescent="0.3">
      <c r="D16" s="70" t="s">
        <v>28</v>
      </c>
      <c r="E16" s="71"/>
      <c r="F16" s="72"/>
      <c r="G16" s="31">
        <v>251164</v>
      </c>
      <c r="H16" s="31">
        <v>0</v>
      </c>
      <c r="I16" s="22">
        <f t="shared" si="1"/>
        <v>-251164</v>
      </c>
      <c r="J16" s="68"/>
      <c r="K16" s="73"/>
      <c r="L16" s="74" t="s">
        <v>29</v>
      </c>
      <c r="M16" s="59">
        <v>850000</v>
      </c>
      <c r="N16" s="59">
        <v>870000</v>
      </c>
      <c r="O16" s="26">
        <f t="shared" si="2"/>
        <v>20000</v>
      </c>
    </row>
    <row r="17" spans="4:15" s="27" customFormat="1" ht="15.95" customHeight="1" x14ac:dyDescent="0.3">
      <c r="D17" s="36"/>
      <c r="E17" s="71" t="s">
        <v>28</v>
      </c>
      <c r="F17" s="72"/>
      <c r="G17" s="31">
        <v>251164</v>
      </c>
      <c r="H17" s="31">
        <v>0</v>
      </c>
      <c r="I17" s="22">
        <f t="shared" si="1"/>
        <v>-251164</v>
      </c>
      <c r="J17" s="68"/>
      <c r="K17" s="64" t="s">
        <v>30</v>
      </c>
      <c r="L17" s="65"/>
      <c r="M17" s="31">
        <f>SUM(M18:M23)</f>
        <v>15405300</v>
      </c>
      <c r="N17" s="31">
        <f>SUM(N18:N23)</f>
        <v>13096000</v>
      </c>
      <c r="O17" s="26">
        <f t="shared" si="2"/>
        <v>-2309300</v>
      </c>
    </row>
    <row r="18" spans="4:15" s="27" customFormat="1" ht="15.95" customHeight="1" x14ac:dyDescent="0.3">
      <c r="D18" s="75"/>
      <c r="E18" s="76"/>
      <c r="F18" s="43" t="s">
        <v>28</v>
      </c>
      <c r="G18" s="49">
        <v>251164</v>
      </c>
      <c r="H18" s="49">
        <v>0</v>
      </c>
      <c r="I18" s="22">
        <f t="shared" si="1"/>
        <v>-251164</v>
      </c>
      <c r="J18" s="68"/>
      <c r="K18" s="46"/>
      <c r="L18" s="43" t="s">
        <v>31</v>
      </c>
      <c r="M18" s="47">
        <v>4677000</v>
      </c>
      <c r="N18" s="47">
        <v>3124000</v>
      </c>
      <c r="O18" s="26">
        <f t="shared" si="2"/>
        <v>-1553000</v>
      </c>
    </row>
    <row r="19" spans="4:15" s="27" customFormat="1" ht="15.95" customHeight="1" x14ac:dyDescent="0.3">
      <c r="D19" s="70" t="s">
        <v>32</v>
      </c>
      <c r="E19" s="71"/>
      <c r="F19" s="72"/>
      <c r="G19" s="31">
        <v>444136</v>
      </c>
      <c r="H19" s="31">
        <f>H20</f>
        <v>0</v>
      </c>
      <c r="I19" s="22">
        <f t="shared" si="1"/>
        <v>-444136</v>
      </c>
      <c r="J19" s="68"/>
      <c r="K19" s="51"/>
      <c r="L19" s="43" t="s">
        <v>33</v>
      </c>
      <c r="M19" s="47">
        <v>4200000</v>
      </c>
      <c r="N19" s="47">
        <v>4200000</v>
      </c>
      <c r="O19" s="26">
        <f t="shared" si="2"/>
        <v>0</v>
      </c>
    </row>
    <row r="20" spans="4:15" s="27" customFormat="1" ht="15.95" customHeight="1" x14ac:dyDescent="0.35">
      <c r="D20" s="36"/>
      <c r="E20" s="77" t="s">
        <v>34</v>
      </c>
      <c r="F20" s="78"/>
      <c r="G20" s="39">
        <v>444136</v>
      </c>
      <c r="H20" s="39">
        <f>SUM(H21:H22)</f>
        <v>0</v>
      </c>
      <c r="I20" s="22">
        <f t="shared" si="1"/>
        <v>-444136</v>
      </c>
      <c r="J20" s="68"/>
      <c r="K20" s="79"/>
      <c r="L20" s="43" t="s">
        <v>35</v>
      </c>
      <c r="M20" s="47">
        <v>2160000</v>
      </c>
      <c r="N20" s="47">
        <v>1680000</v>
      </c>
      <c r="O20" s="26">
        <f t="shared" si="2"/>
        <v>-480000</v>
      </c>
    </row>
    <row r="21" spans="4:15" s="27" customFormat="1" ht="15.95" customHeight="1" x14ac:dyDescent="0.35">
      <c r="D21" s="75"/>
      <c r="E21" s="80"/>
      <c r="F21" s="81" t="s">
        <v>36</v>
      </c>
      <c r="G21" s="49">
        <v>300047</v>
      </c>
      <c r="H21" s="49">
        <v>0</v>
      </c>
      <c r="I21" s="22">
        <f t="shared" si="1"/>
        <v>-300047</v>
      </c>
      <c r="J21" s="68"/>
      <c r="K21" s="51"/>
      <c r="L21" s="43" t="s">
        <v>37</v>
      </c>
      <c r="M21" s="59">
        <v>0</v>
      </c>
      <c r="N21" s="59">
        <v>100000</v>
      </c>
      <c r="O21" s="26">
        <f t="shared" si="2"/>
        <v>100000</v>
      </c>
    </row>
    <row r="22" spans="4:15" s="27" customFormat="1" ht="15.95" customHeight="1" x14ac:dyDescent="0.35">
      <c r="D22" s="82"/>
      <c r="E22" s="83"/>
      <c r="F22" s="84" t="s">
        <v>38</v>
      </c>
      <c r="G22" s="85">
        <v>144089</v>
      </c>
      <c r="H22" s="85">
        <v>0</v>
      </c>
      <c r="I22" s="22">
        <f t="shared" si="1"/>
        <v>-144089</v>
      </c>
      <c r="J22" s="68"/>
      <c r="K22" s="51"/>
      <c r="L22" s="43" t="s">
        <v>39</v>
      </c>
      <c r="M22" s="47">
        <v>3135300</v>
      </c>
      <c r="N22" s="47">
        <v>2960000</v>
      </c>
      <c r="O22" s="26">
        <f t="shared" si="2"/>
        <v>-175300</v>
      </c>
    </row>
    <row r="23" spans="4:15" s="27" customFormat="1" ht="15.95" customHeight="1" x14ac:dyDescent="0.3">
      <c r="D23" s="86" t="s">
        <v>40</v>
      </c>
      <c r="E23" s="87"/>
      <c r="F23" s="87"/>
      <c r="G23" s="88"/>
      <c r="H23" s="88"/>
      <c r="I23" s="89"/>
      <c r="J23" s="68"/>
      <c r="K23" s="51"/>
      <c r="L23" s="43" t="s">
        <v>41</v>
      </c>
      <c r="M23" s="47">
        <v>1233000</v>
      </c>
      <c r="N23" s="47">
        <v>1032000</v>
      </c>
      <c r="O23" s="26">
        <f t="shared" si="2"/>
        <v>-201000</v>
      </c>
    </row>
    <row r="24" spans="4:15" s="27" customFormat="1" ht="15.95" customHeight="1" x14ac:dyDescent="0.3">
      <c r="D24" s="90"/>
      <c r="E24" s="91"/>
      <c r="F24" s="91"/>
      <c r="G24" s="92"/>
      <c r="H24" s="92"/>
      <c r="I24" s="93"/>
      <c r="J24" s="94" t="s">
        <v>42</v>
      </c>
      <c r="K24" s="95"/>
      <c r="L24" s="96"/>
      <c r="M24" s="66">
        <f>M25</f>
        <v>13293400</v>
      </c>
      <c r="N24" s="66">
        <f>N25</f>
        <v>0</v>
      </c>
      <c r="O24" s="60">
        <f>N24-M24</f>
        <v>-13293400</v>
      </c>
    </row>
    <row r="25" spans="4:15" s="27" customFormat="1" ht="15.95" customHeight="1" x14ac:dyDescent="0.3">
      <c r="D25" s="90"/>
      <c r="E25" s="91"/>
      <c r="F25" s="91"/>
      <c r="G25" s="92"/>
      <c r="H25" s="92"/>
      <c r="I25" s="93"/>
      <c r="J25" s="68"/>
      <c r="K25" s="97" t="s">
        <v>43</v>
      </c>
      <c r="L25" s="98"/>
      <c r="M25" s="66">
        <f>SUM(M26:M28)</f>
        <v>13293400</v>
      </c>
      <c r="N25" s="66">
        <v>0</v>
      </c>
      <c r="O25" s="60">
        <f>N25-M25</f>
        <v>-13293400</v>
      </c>
    </row>
    <row r="26" spans="4:15" s="27" customFormat="1" ht="15.95" customHeight="1" x14ac:dyDescent="0.3">
      <c r="D26" s="90"/>
      <c r="E26" s="91"/>
      <c r="F26" s="91"/>
      <c r="G26" s="92"/>
      <c r="H26" s="92"/>
      <c r="I26" s="93"/>
      <c r="J26" s="68"/>
      <c r="K26" s="99"/>
      <c r="L26" s="100" t="s">
        <v>43</v>
      </c>
      <c r="M26" s="59">
        <v>0</v>
      </c>
      <c r="N26" s="59">
        <v>0</v>
      </c>
      <c r="O26" s="101" t="s">
        <v>11</v>
      </c>
    </row>
    <row r="27" spans="4:15" s="27" customFormat="1" ht="15.95" customHeight="1" x14ac:dyDescent="0.35">
      <c r="D27" s="90"/>
      <c r="E27" s="91"/>
      <c r="F27" s="91"/>
      <c r="G27" s="92"/>
      <c r="H27" s="92"/>
      <c r="I27" s="93"/>
      <c r="J27" s="102"/>
      <c r="K27" s="103"/>
      <c r="L27" s="104" t="s">
        <v>44</v>
      </c>
      <c r="M27" s="59">
        <v>13293400</v>
      </c>
      <c r="N27" s="59">
        <v>0</v>
      </c>
      <c r="O27" s="26">
        <f t="shared" ref="O27" si="3">N27-M27</f>
        <v>-13293400</v>
      </c>
    </row>
    <row r="28" spans="4:15" s="27" customFormat="1" ht="15.95" customHeight="1" x14ac:dyDescent="0.35">
      <c r="D28" s="90"/>
      <c r="E28" s="91"/>
      <c r="F28" s="91"/>
      <c r="G28" s="92"/>
      <c r="H28" s="92"/>
      <c r="I28" s="93"/>
      <c r="J28" s="68"/>
      <c r="K28" s="103"/>
      <c r="L28" s="104" t="s">
        <v>45</v>
      </c>
      <c r="M28" s="59">
        <v>0</v>
      </c>
      <c r="N28" s="59">
        <v>0</v>
      </c>
      <c r="O28" s="60" t="s">
        <v>11</v>
      </c>
    </row>
    <row r="29" spans="4:15" s="27" customFormat="1" ht="15.95" customHeight="1" x14ac:dyDescent="0.3">
      <c r="D29" s="90"/>
      <c r="E29" s="91"/>
      <c r="F29" s="91"/>
      <c r="G29" s="92"/>
      <c r="H29" s="92"/>
      <c r="I29" s="93"/>
      <c r="J29" s="105" t="s">
        <v>46</v>
      </c>
      <c r="K29" s="106"/>
      <c r="L29" s="98"/>
      <c r="M29" s="31">
        <f>SUM(M30,M34,M38,M40)</f>
        <v>35318000</v>
      </c>
      <c r="N29" s="31">
        <f>SUM(N30,N34,N38,N40)</f>
        <v>35993000</v>
      </c>
      <c r="O29" s="26">
        <f t="shared" ref="O29:O30" si="4">N29-M29</f>
        <v>675000</v>
      </c>
    </row>
    <row r="30" spans="4:15" s="27" customFormat="1" ht="15.95" customHeight="1" x14ac:dyDescent="0.3">
      <c r="D30" s="90"/>
      <c r="E30" s="91"/>
      <c r="F30" s="91"/>
      <c r="G30" s="92"/>
      <c r="H30" s="92"/>
      <c r="I30" s="93"/>
      <c r="J30" s="68"/>
      <c r="K30" s="97" t="s">
        <v>46</v>
      </c>
      <c r="L30" s="98"/>
      <c r="M30" s="31">
        <f>SUM(M32:M33)</f>
        <v>23645000</v>
      </c>
      <c r="N30" s="31">
        <f>SUM(N32:N33)</f>
        <v>23645000</v>
      </c>
      <c r="O30" s="26">
        <f t="shared" si="4"/>
        <v>0</v>
      </c>
    </row>
    <row r="31" spans="4:15" s="27" customFormat="1" ht="15.95" customHeight="1" x14ac:dyDescent="0.3">
      <c r="D31" s="90" t="s">
        <v>40</v>
      </c>
      <c r="E31" s="91"/>
      <c r="F31" s="91"/>
      <c r="G31" s="92"/>
      <c r="H31" s="92"/>
      <c r="I31" s="93"/>
      <c r="J31" s="68"/>
      <c r="K31" s="107"/>
      <c r="L31" s="108" t="s">
        <v>47</v>
      </c>
      <c r="M31" s="31">
        <v>0</v>
      </c>
      <c r="N31" s="31">
        <v>0</v>
      </c>
      <c r="O31" s="101" t="s">
        <v>11</v>
      </c>
    </row>
    <row r="32" spans="4:15" s="27" customFormat="1" ht="15.75" customHeight="1" x14ac:dyDescent="0.3">
      <c r="D32" s="90"/>
      <c r="E32" s="91"/>
      <c r="F32" s="91"/>
      <c r="G32" s="92"/>
      <c r="H32" s="92"/>
      <c r="I32" s="93"/>
      <c r="J32" s="102"/>
      <c r="K32" s="107"/>
      <c r="L32" s="104" t="s">
        <v>48</v>
      </c>
      <c r="M32" s="31">
        <v>17645000</v>
      </c>
      <c r="N32" s="31">
        <v>17645000</v>
      </c>
      <c r="O32" s="101" t="s">
        <v>11</v>
      </c>
    </row>
    <row r="33" spans="4:15" s="27" customFormat="1" ht="15.75" x14ac:dyDescent="0.3">
      <c r="D33" s="90"/>
      <c r="E33" s="109"/>
      <c r="F33" s="110"/>
      <c r="G33" s="92"/>
      <c r="H33" s="92"/>
      <c r="I33" s="93"/>
      <c r="J33" s="102" t="s">
        <v>40</v>
      </c>
      <c r="K33" s="107"/>
      <c r="L33" s="43" t="s">
        <v>49</v>
      </c>
      <c r="M33" s="44">
        <v>6000000</v>
      </c>
      <c r="N33" s="44">
        <v>6000000</v>
      </c>
      <c r="O33" s="60">
        <f>N33-M33</f>
        <v>0</v>
      </c>
    </row>
    <row r="34" spans="4:15" s="27" customFormat="1" ht="15.95" customHeight="1" x14ac:dyDescent="0.3">
      <c r="D34" s="90"/>
      <c r="E34" s="109"/>
      <c r="F34" s="110"/>
      <c r="G34" s="92"/>
      <c r="H34" s="92"/>
      <c r="I34" s="93"/>
      <c r="J34" s="102"/>
      <c r="K34" s="34" t="s">
        <v>50</v>
      </c>
      <c r="L34" s="43"/>
      <c r="M34" s="44">
        <f>SUM(M35:M37)</f>
        <v>11473000</v>
      </c>
      <c r="N34" s="44">
        <v>12148000</v>
      </c>
      <c r="O34" s="60">
        <f t="shared" ref="O34:O41" si="5">N34-M34</f>
        <v>675000</v>
      </c>
    </row>
    <row r="35" spans="4:15" s="27" customFormat="1" ht="15" customHeight="1" x14ac:dyDescent="0.3">
      <c r="D35" s="111"/>
      <c r="E35" s="112"/>
      <c r="F35" s="112"/>
      <c r="G35" s="113"/>
      <c r="H35" s="113"/>
      <c r="I35" s="114"/>
      <c r="J35" s="102"/>
      <c r="K35" s="115"/>
      <c r="L35" s="116" t="s">
        <v>51</v>
      </c>
      <c r="M35" s="44">
        <v>6711000</v>
      </c>
      <c r="N35" s="44">
        <v>7168000</v>
      </c>
      <c r="O35" s="60">
        <f t="shared" si="5"/>
        <v>457000</v>
      </c>
    </row>
    <row r="36" spans="4:15" s="27" customFormat="1" ht="15" customHeight="1" x14ac:dyDescent="0.3">
      <c r="D36" s="111"/>
      <c r="E36" s="112"/>
      <c r="F36" s="112"/>
      <c r="G36" s="113"/>
      <c r="H36" s="113"/>
      <c r="I36" s="114"/>
      <c r="J36" s="102"/>
      <c r="K36" s="115"/>
      <c r="L36" s="43" t="s">
        <v>52</v>
      </c>
      <c r="M36" s="44">
        <v>3202000</v>
      </c>
      <c r="N36" s="44">
        <v>3600000</v>
      </c>
      <c r="O36" s="60">
        <f t="shared" si="5"/>
        <v>398000</v>
      </c>
    </row>
    <row r="37" spans="4:15" s="27" customFormat="1" ht="15.95" customHeight="1" x14ac:dyDescent="0.3">
      <c r="D37" s="111"/>
      <c r="E37" s="112"/>
      <c r="F37" s="112"/>
      <c r="G37" s="113"/>
      <c r="H37" s="113"/>
      <c r="I37" s="114"/>
      <c r="J37" s="117"/>
      <c r="K37" s="118"/>
      <c r="L37" s="43" t="s">
        <v>53</v>
      </c>
      <c r="M37" s="44">
        <v>1560000</v>
      </c>
      <c r="N37" s="44">
        <v>1380000</v>
      </c>
      <c r="O37" s="60">
        <f t="shared" si="5"/>
        <v>-180000</v>
      </c>
    </row>
    <row r="38" spans="4:15" s="27" customFormat="1" ht="15.95" customHeight="1" x14ac:dyDescent="0.3">
      <c r="D38" s="111"/>
      <c r="E38" s="112"/>
      <c r="F38" s="112"/>
      <c r="G38" s="113"/>
      <c r="H38" s="113"/>
      <c r="I38" s="114"/>
      <c r="J38" s="117"/>
      <c r="K38" s="119" t="s">
        <v>54</v>
      </c>
      <c r="L38" s="43"/>
      <c r="M38" s="44">
        <v>200000</v>
      </c>
      <c r="N38" s="44">
        <v>200000</v>
      </c>
      <c r="O38" s="60">
        <f t="shared" si="5"/>
        <v>0</v>
      </c>
    </row>
    <row r="39" spans="4:15" s="27" customFormat="1" ht="15.95" customHeight="1" x14ac:dyDescent="0.3">
      <c r="D39" s="111"/>
      <c r="E39" s="112"/>
      <c r="F39" s="112"/>
      <c r="G39" s="113"/>
      <c r="H39" s="113"/>
      <c r="I39" s="114"/>
      <c r="J39" s="117"/>
      <c r="K39" s="119"/>
      <c r="L39" s="43" t="s">
        <v>55</v>
      </c>
      <c r="M39" s="44">
        <v>200000</v>
      </c>
      <c r="N39" s="44">
        <v>200000</v>
      </c>
      <c r="O39" s="60">
        <f t="shared" si="5"/>
        <v>0</v>
      </c>
    </row>
    <row r="40" spans="4:15" s="27" customFormat="1" ht="15.95" customHeight="1" x14ac:dyDescent="0.3">
      <c r="D40" s="111"/>
      <c r="E40" s="112"/>
      <c r="F40" s="112"/>
      <c r="G40" s="113"/>
      <c r="H40" s="113"/>
      <c r="I40" s="114"/>
      <c r="J40" s="117"/>
      <c r="K40" s="120" t="s">
        <v>56</v>
      </c>
      <c r="L40" s="43"/>
      <c r="M40" s="44">
        <v>0</v>
      </c>
      <c r="N40" s="44">
        <v>0</v>
      </c>
      <c r="O40" s="60">
        <f t="shared" si="5"/>
        <v>0</v>
      </c>
    </row>
    <row r="41" spans="4:15" s="27" customFormat="1" ht="15.95" customHeight="1" x14ac:dyDescent="0.3">
      <c r="D41" s="111"/>
      <c r="E41" s="112"/>
      <c r="F41" s="112"/>
      <c r="G41" s="113"/>
      <c r="H41" s="113"/>
      <c r="I41" s="114"/>
      <c r="J41" s="117"/>
      <c r="K41" s="121"/>
      <c r="L41" s="116" t="s">
        <v>56</v>
      </c>
      <c r="M41" s="44">
        <v>0</v>
      </c>
      <c r="N41" s="44">
        <v>0</v>
      </c>
      <c r="O41" s="60">
        <f t="shared" si="5"/>
        <v>0</v>
      </c>
    </row>
    <row r="42" spans="4:15" s="27" customFormat="1" ht="15.95" customHeight="1" x14ac:dyDescent="0.3">
      <c r="D42" s="111"/>
      <c r="E42" s="112"/>
      <c r="F42" s="112"/>
      <c r="G42" s="113"/>
      <c r="H42" s="113"/>
      <c r="I42" s="114"/>
      <c r="J42" s="105" t="s">
        <v>57</v>
      </c>
      <c r="K42" s="106"/>
      <c r="L42" s="98"/>
      <c r="M42" s="31">
        <v>495300</v>
      </c>
      <c r="N42" s="31">
        <v>0</v>
      </c>
      <c r="O42" s="101" t="s">
        <v>11</v>
      </c>
    </row>
    <row r="43" spans="4:15" s="27" customFormat="1" ht="15.95" customHeight="1" x14ac:dyDescent="0.3">
      <c r="D43" s="111"/>
      <c r="E43" s="112"/>
      <c r="F43" s="112"/>
      <c r="G43" s="113"/>
      <c r="H43" s="113"/>
      <c r="I43" s="114"/>
      <c r="J43" s="122"/>
      <c r="K43" s="97" t="s">
        <v>57</v>
      </c>
      <c r="L43" s="98"/>
      <c r="M43" s="31">
        <v>495300</v>
      </c>
      <c r="N43" s="31">
        <v>0</v>
      </c>
      <c r="O43" s="101" t="s">
        <v>11</v>
      </c>
    </row>
    <row r="44" spans="4:15" s="27" customFormat="1" ht="15.95" customHeight="1" x14ac:dyDescent="0.3">
      <c r="D44" s="111"/>
      <c r="E44" s="112"/>
      <c r="F44" s="112"/>
      <c r="G44" s="113"/>
      <c r="H44" s="113"/>
      <c r="I44" s="114"/>
      <c r="J44" s="123"/>
      <c r="K44" s="34"/>
      <c r="L44" s="43" t="s">
        <v>57</v>
      </c>
      <c r="M44" s="47">
        <v>495300</v>
      </c>
      <c r="N44" s="47">
        <v>0</v>
      </c>
      <c r="O44" s="101" t="s">
        <v>11</v>
      </c>
    </row>
    <row r="45" spans="4:15" s="27" customFormat="1" ht="16.5" customHeight="1" x14ac:dyDescent="0.3">
      <c r="D45" s="111"/>
      <c r="E45" s="112"/>
      <c r="F45" s="112"/>
      <c r="G45" s="113"/>
      <c r="H45" s="113"/>
      <c r="I45" s="114"/>
      <c r="J45" s="124" t="s">
        <v>58</v>
      </c>
      <c r="K45" s="125"/>
      <c r="L45" s="126"/>
      <c r="M45" s="31">
        <f>M46</f>
        <v>50000</v>
      </c>
      <c r="N45" s="31">
        <v>0</v>
      </c>
      <c r="O45" s="101" t="s">
        <v>11</v>
      </c>
    </row>
    <row r="46" spans="4:15" s="27" customFormat="1" ht="15.95" customHeight="1" x14ac:dyDescent="0.3">
      <c r="D46" s="111"/>
      <c r="E46" s="112"/>
      <c r="F46" s="112"/>
      <c r="G46" s="113"/>
      <c r="H46" s="113"/>
      <c r="I46" s="114"/>
      <c r="J46" s="122"/>
      <c r="K46" s="97" t="s">
        <v>58</v>
      </c>
      <c r="L46" s="98"/>
      <c r="M46" s="31">
        <f>M47</f>
        <v>50000</v>
      </c>
      <c r="N46" s="31">
        <v>0</v>
      </c>
      <c r="O46" s="101" t="s">
        <v>11</v>
      </c>
    </row>
    <row r="47" spans="4:15" s="27" customFormat="1" ht="15.95" customHeight="1" thickBot="1" x14ac:dyDescent="0.35">
      <c r="D47" s="127"/>
      <c r="E47" s="128"/>
      <c r="F47" s="128"/>
      <c r="G47" s="129"/>
      <c r="H47" s="129"/>
      <c r="I47" s="130"/>
      <c r="J47" s="131"/>
      <c r="K47" s="132"/>
      <c r="L47" s="133" t="s">
        <v>58</v>
      </c>
      <c r="M47" s="134">
        <v>50000</v>
      </c>
      <c r="N47" s="134">
        <v>0</v>
      </c>
      <c r="O47" s="135" t="s">
        <v>11</v>
      </c>
    </row>
  </sheetData>
  <mergeCells count="16">
    <mergeCell ref="D19:F19"/>
    <mergeCell ref="E20:F20"/>
    <mergeCell ref="J24:L24"/>
    <mergeCell ref="E8:F8"/>
    <mergeCell ref="D13:F13"/>
    <mergeCell ref="E14:F14"/>
    <mergeCell ref="K14:L14"/>
    <mergeCell ref="D16:F16"/>
    <mergeCell ref="E17:F17"/>
    <mergeCell ref="K17:L17"/>
    <mergeCell ref="D1:O1"/>
    <mergeCell ref="D3:O3"/>
    <mergeCell ref="D4:O4"/>
    <mergeCell ref="D6:F6"/>
    <mergeCell ref="J6:L6"/>
    <mergeCell ref="D7:F7"/>
  </mergeCells>
  <phoneticPr fontId="4" type="noConversion"/>
  <pageMargins left="0.39370078740157483" right="0.23622047244094488" top="0.39370078740157483" bottom="7.874015748031496E-2" header="0.31496062992125984" footer="0.31496062992125984"/>
  <pageSetup paperSize="9" scale="73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7"/>
  <sheetViews>
    <sheetView tabSelected="1" view="pageBreakPreview" zoomScaleNormal="115" zoomScaleSheetLayoutView="100" workbookViewId="0">
      <selection activeCell="P22" sqref="O22:P22"/>
    </sheetView>
  </sheetViews>
  <sheetFormatPr defaultColWidth="9" defaultRowHeight="15" customHeight="1" x14ac:dyDescent="0.3"/>
  <cols>
    <col min="1" max="2" width="2.625" style="251" customWidth="1"/>
    <col min="3" max="3" width="9.75" style="251" customWidth="1"/>
    <col min="4" max="5" width="8.875" style="252" customWidth="1"/>
    <col min="6" max="6" width="8.875" style="140" customWidth="1"/>
    <col min="7" max="8" width="2.625" style="253" customWidth="1"/>
    <col min="9" max="9" width="9.75" style="253" customWidth="1"/>
    <col min="10" max="11" width="8.875" style="140" customWidth="1"/>
    <col min="12" max="12" width="9.5" style="140" customWidth="1"/>
    <col min="13" max="14" width="9.25" style="140" bestFit="1" customWidth="1"/>
    <col min="15" max="16384" width="9" style="140"/>
  </cols>
  <sheetData>
    <row r="1" spans="1:12" ht="36.950000000000003" customHeight="1" x14ac:dyDescent="0.3">
      <c r="A1" s="139" t="s">
        <v>59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</row>
    <row r="2" spans="1:12" s="141" customFormat="1" ht="15" customHeight="1" x14ac:dyDescent="0.3">
      <c r="A2" s="6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2" s="148" customFormat="1" ht="13.9" customHeight="1" thickBot="1" x14ac:dyDescent="0.35">
      <c r="A3" s="142"/>
      <c r="B3" s="143"/>
      <c r="C3" s="144"/>
      <c r="D3" s="145"/>
      <c r="E3" s="145"/>
      <c r="F3" s="146"/>
      <c r="G3" s="143"/>
      <c r="H3" s="143"/>
      <c r="I3" s="144"/>
      <c r="J3" s="145"/>
      <c r="K3" s="145"/>
      <c r="L3" s="147" t="s">
        <v>2</v>
      </c>
    </row>
    <row r="4" spans="1:12" s="154" customFormat="1" ht="46.9" customHeight="1" x14ac:dyDescent="0.3">
      <c r="A4" s="149" t="s">
        <v>3</v>
      </c>
      <c r="B4" s="150" t="s">
        <v>4</v>
      </c>
      <c r="C4" s="151" t="s">
        <v>5</v>
      </c>
      <c r="D4" s="152" t="s">
        <v>60</v>
      </c>
      <c r="E4" s="152" t="s">
        <v>7</v>
      </c>
      <c r="F4" s="14" t="s">
        <v>8</v>
      </c>
      <c r="G4" s="153" t="s">
        <v>61</v>
      </c>
      <c r="H4" s="150" t="s">
        <v>62</v>
      </c>
      <c r="I4" s="151" t="s">
        <v>63</v>
      </c>
      <c r="J4" s="152" t="s">
        <v>64</v>
      </c>
      <c r="K4" s="152" t="s">
        <v>65</v>
      </c>
      <c r="L4" s="16" t="s">
        <v>66</v>
      </c>
    </row>
    <row r="5" spans="1:12" s="164" customFormat="1" ht="15.75" x14ac:dyDescent="0.3">
      <c r="A5" s="155" t="s">
        <v>67</v>
      </c>
      <c r="B5" s="156"/>
      <c r="C5" s="157"/>
      <c r="D5" s="158">
        <f>SUM(D6,D15,D10)</f>
        <v>151696000</v>
      </c>
      <c r="E5" s="158">
        <f>E6+E10+E15</f>
        <v>172781000</v>
      </c>
      <c r="F5" s="159">
        <f t="shared" ref="F5:F17" si="0">E5-D5</f>
        <v>21085000</v>
      </c>
      <c r="G5" s="160" t="s">
        <v>68</v>
      </c>
      <c r="H5" s="160"/>
      <c r="I5" s="161"/>
      <c r="J5" s="162">
        <f>SUM(J6,J25,J30,J40,J43)</f>
        <v>151696000</v>
      </c>
      <c r="K5" s="162">
        <f>K6+K25+K30+K40+K43</f>
        <v>172781000</v>
      </c>
      <c r="L5" s="163">
        <f>K5-J5</f>
        <v>21085000</v>
      </c>
    </row>
    <row r="6" spans="1:12" s="164" customFormat="1" ht="16.5" customHeight="1" x14ac:dyDescent="0.3">
      <c r="A6" s="165" t="s">
        <v>69</v>
      </c>
      <c r="B6" s="166"/>
      <c r="C6" s="167"/>
      <c r="D6" s="168">
        <f>D7</f>
        <v>151156000</v>
      </c>
      <c r="E6" s="168">
        <f>E7</f>
        <v>172781000</v>
      </c>
      <c r="F6" s="159">
        <f t="shared" si="0"/>
        <v>21625000</v>
      </c>
      <c r="G6" s="169" t="s">
        <v>70</v>
      </c>
      <c r="H6" s="170"/>
      <c r="I6" s="171"/>
      <c r="J6" s="168">
        <f>SUM(J7,J13,J17)</f>
        <v>145887000</v>
      </c>
      <c r="K6" s="168">
        <f>K7+K13+K17</f>
        <v>166134000</v>
      </c>
      <c r="L6" s="163">
        <f t="shared" ref="L6:L11" si="1">K6-J6</f>
        <v>20247000</v>
      </c>
    </row>
    <row r="7" spans="1:12" s="164" customFormat="1" ht="15.95" customHeight="1" x14ac:dyDescent="0.3">
      <c r="A7" s="36"/>
      <c r="B7" s="172" t="s">
        <v>69</v>
      </c>
      <c r="C7" s="173"/>
      <c r="D7" s="174">
        <f>SUM(D8:D9)</f>
        <v>151156000</v>
      </c>
      <c r="E7" s="174">
        <f>E8+E9</f>
        <v>172781000</v>
      </c>
      <c r="F7" s="159">
        <f t="shared" si="0"/>
        <v>21625000</v>
      </c>
      <c r="G7" s="175"/>
      <c r="H7" s="176" t="s">
        <v>71</v>
      </c>
      <c r="I7" s="177"/>
      <c r="J7" s="168">
        <f>SUM(J8:J12)</f>
        <v>128481000</v>
      </c>
      <c r="K7" s="168">
        <f>K8+K9+K10+K11+K12</f>
        <v>143802000</v>
      </c>
      <c r="L7" s="163">
        <f t="shared" si="1"/>
        <v>15321000</v>
      </c>
    </row>
    <row r="8" spans="1:12" s="164" customFormat="1" ht="15.95" customHeight="1" x14ac:dyDescent="0.3">
      <c r="A8" s="178"/>
      <c r="B8" s="179"/>
      <c r="C8" s="180" t="s">
        <v>72</v>
      </c>
      <c r="D8" s="181">
        <v>10203000</v>
      </c>
      <c r="E8" s="181">
        <v>11661000</v>
      </c>
      <c r="F8" s="159">
        <f t="shared" si="0"/>
        <v>1458000</v>
      </c>
      <c r="G8" s="182"/>
      <c r="H8" s="183"/>
      <c r="I8" s="180" t="s">
        <v>73</v>
      </c>
      <c r="J8" s="184">
        <v>84140000</v>
      </c>
      <c r="K8" s="184">
        <v>95004000</v>
      </c>
      <c r="L8" s="163">
        <f t="shared" si="1"/>
        <v>10864000</v>
      </c>
    </row>
    <row r="9" spans="1:12" s="164" customFormat="1" ht="15.95" customHeight="1" x14ac:dyDescent="0.3">
      <c r="A9" s="178"/>
      <c r="B9" s="158"/>
      <c r="C9" s="180" t="s">
        <v>74</v>
      </c>
      <c r="D9" s="181">
        <v>140953000</v>
      </c>
      <c r="E9" s="181">
        <v>161120000</v>
      </c>
      <c r="F9" s="159">
        <f t="shared" si="0"/>
        <v>20167000</v>
      </c>
      <c r="G9" s="182"/>
      <c r="H9" s="185"/>
      <c r="I9" s="180" t="s">
        <v>75</v>
      </c>
      <c r="J9" s="184">
        <v>25596000</v>
      </c>
      <c r="K9" s="184">
        <v>27286000</v>
      </c>
      <c r="L9" s="163">
        <f t="shared" si="1"/>
        <v>1690000</v>
      </c>
    </row>
    <row r="10" spans="1:12" s="164" customFormat="1" ht="15.95" customHeight="1" x14ac:dyDescent="0.3">
      <c r="A10" s="165" t="s">
        <v>76</v>
      </c>
      <c r="B10" s="166"/>
      <c r="C10" s="167"/>
      <c r="D10" s="168">
        <f>D11</f>
        <v>439192</v>
      </c>
      <c r="E10" s="168">
        <f>E11</f>
        <v>0</v>
      </c>
      <c r="F10" s="32" t="s">
        <v>77</v>
      </c>
      <c r="G10" s="182"/>
      <c r="H10" s="185"/>
      <c r="I10" s="180" t="s">
        <v>78</v>
      </c>
      <c r="J10" s="181">
        <v>8942000</v>
      </c>
      <c r="K10" s="181">
        <v>10142000</v>
      </c>
      <c r="L10" s="163">
        <f t="shared" si="1"/>
        <v>1200000</v>
      </c>
    </row>
    <row r="11" spans="1:12" s="164" customFormat="1" ht="15.95" customHeight="1" x14ac:dyDescent="0.35">
      <c r="A11" s="186"/>
      <c r="B11" s="187" t="s">
        <v>76</v>
      </c>
      <c r="C11" s="188"/>
      <c r="D11" s="174">
        <f>SUM(D12:D14)</f>
        <v>439192</v>
      </c>
      <c r="E11" s="174">
        <f>SUM(E12:E14)</f>
        <v>0</v>
      </c>
      <c r="F11" s="32" t="s">
        <v>77</v>
      </c>
      <c r="G11" s="182"/>
      <c r="H11" s="185"/>
      <c r="I11" s="189" t="s">
        <v>79</v>
      </c>
      <c r="J11" s="190">
        <v>9803000</v>
      </c>
      <c r="K11" s="190">
        <v>11370000</v>
      </c>
      <c r="L11" s="26">
        <f t="shared" si="1"/>
        <v>1567000</v>
      </c>
    </row>
    <row r="12" spans="1:12" s="164" customFormat="1" ht="15.95" customHeight="1" x14ac:dyDescent="0.35">
      <c r="A12" s="191"/>
      <c r="B12" s="192"/>
      <c r="C12" s="193" t="s">
        <v>80</v>
      </c>
      <c r="D12" s="181">
        <v>102052</v>
      </c>
      <c r="E12" s="181">
        <v>0</v>
      </c>
      <c r="F12" s="32" t="s">
        <v>77</v>
      </c>
      <c r="G12" s="182"/>
      <c r="H12" s="185"/>
      <c r="I12" s="180" t="s">
        <v>81</v>
      </c>
      <c r="J12" s="181">
        <v>0</v>
      </c>
      <c r="K12" s="181">
        <v>0</v>
      </c>
      <c r="L12" s="163" t="s">
        <v>77</v>
      </c>
    </row>
    <row r="13" spans="1:12" s="164" customFormat="1" ht="15.95" customHeight="1" x14ac:dyDescent="0.35">
      <c r="A13" s="191"/>
      <c r="B13" s="194"/>
      <c r="C13" s="195" t="s">
        <v>82</v>
      </c>
      <c r="D13" s="181">
        <v>334541</v>
      </c>
      <c r="E13" s="181">
        <v>0</v>
      </c>
      <c r="F13" s="32" t="s">
        <v>77</v>
      </c>
      <c r="G13" s="182"/>
      <c r="H13" s="196" t="s">
        <v>83</v>
      </c>
      <c r="I13" s="197"/>
      <c r="J13" s="168">
        <f>SUM(J14:J16)</f>
        <v>7450000</v>
      </c>
      <c r="K13" s="168">
        <f>K14+K15+K16</f>
        <v>7400000</v>
      </c>
      <c r="L13" s="163">
        <f t="shared" ref="L13:L14" si="2">K13-J13</f>
        <v>-50000</v>
      </c>
    </row>
    <row r="14" spans="1:12" s="164" customFormat="1" ht="15.95" customHeight="1" x14ac:dyDescent="0.35">
      <c r="A14" s="191"/>
      <c r="B14" s="194"/>
      <c r="C14" s="195" t="s">
        <v>84</v>
      </c>
      <c r="D14" s="184">
        <v>2599</v>
      </c>
      <c r="E14" s="184">
        <v>0</v>
      </c>
      <c r="F14" s="32" t="s">
        <v>77</v>
      </c>
      <c r="G14" s="182"/>
      <c r="H14" s="185"/>
      <c r="I14" s="180" t="s">
        <v>85</v>
      </c>
      <c r="J14" s="184">
        <v>150000</v>
      </c>
      <c r="K14" s="184">
        <v>0</v>
      </c>
      <c r="L14" s="163">
        <f t="shared" si="2"/>
        <v>-150000</v>
      </c>
    </row>
    <row r="15" spans="1:12" s="164" customFormat="1" ht="15.95" customHeight="1" x14ac:dyDescent="0.3">
      <c r="A15" s="28" t="s">
        <v>86</v>
      </c>
      <c r="B15" s="29"/>
      <c r="C15" s="30"/>
      <c r="D15" s="168">
        <f>D16</f>
        <v>100808</v>
      </c>
      <c r="E15" s="168">
        <v>0</v>
      </c>
      <c r="F15" s="159">
        <f t="shared" si="0"/>
        <v>-100808</v>
      </c>
      <c r="G15" s="198"/>
      <c r="H15" s="185"/>
      <c r="I15" s="180" t="s">
        <v>87</v>
      </c>
      <c r="J15" s="181">
        <v>7200000</v>
      </c>
      <c r="K15" s="181">
        <v>7200000</v>
      </c>
      <c r="L15" s="163" t="s">
        <v>77</v>
      </c>
    </row>
    <row r="16" spans="1:12" s="164" customFormat="1" ht="15.95" customHeight="1" x14ac:dyDescent="0.3">
      <c r="A16" s="36"/>
      <c r="B16" s="199" t="s">
        <v>86</v>
      </c>
      <c r="C16" s="200"/>
      <c r="D16" s="168">
        <f>SUM(D17)</f>
        <v>100808</v>
      </c>
      <c r="E16" s="168">
        <v>0</v>
      </c>
      <c r="F16" s="159">
        <f t="shared" si="0"/>
        <v>-100808</v>
      </c>
      <c r="G16" s="201"/>
      <c r="H16" s="202"/>
      <c r="I16" s="203" t="s">
        <v>88</v>
      </c>
      <c r="J16" s="181">
        <v>100000</v>
      </c>
      <c r="K16" s="181">
        <v>200000</v>
      </c>
      <c r="L16" s="163">
        <f t="shared" ref="L16:L20" si="3">K16-J16</f>
        <v>100000</v>
      </c>
    </row>
    <row r="17" spans="1:12" s="164" customFormat="1" ht="15.95" customHeight="1" x14ac:dyDescent="0.3">
      <c r="A17" s="191"/>
      <c r="B17" s="204"/>
      <c r="C17" s="205" t="s">
        <v>86</v>
      </c>
      <c r="D17" s="206">
        <v>100808</v>
      </c>
      <c r="E17" s="206">
        <v>0</v>
      </c>
      <c r="F17" s="207">
        <f t="shared" si="0"/>
        <v>-100808</v>
      </c>
      <c r="G17" s="201"/>
      <c r="H17" s="196" t="s">
        <v>89</v>
      </c>
      <c r="I17" s="197"/>
      <c r="J17" s="168">
        <f>SUM(J18:J24)</f>
        <v>9956000</v>
      </c>
      <c r="K17" s="168">
        <f>K18+K19+K20+K21+K22+K23+K24</f>
        <v>14932000</v>
      </c>
      <c r="L17" s="163">
        <f t="shared" si="3"/>
        <v>4976000</v>
      </c>
    </row>
    <row r="18" spans="1:12" s="164" customFormat="1" ht="15.95" customHeight="1" x14ac:dyDescent="0.3">
      <c r="A18" s="208"/>
      <c r="B18" s="209"/>
      <c r="C18" s="209"/>
      <c r="D18" s="210"/>
      <c r="E18" s="210"/>
      <c r="F18" s="211"/>
      <c r="G18" s="212"/>
      <c r="H18" s="185"/>
      <c r="I18" s="180" t="s">
        <v>90</v>
      </c>
      <c r="J18" s="181">
        <v>150000</v>
      </c>
      <c r="K18" s="181">
        <v>150000</v>
      </c>
      <c r="L18" s="163">
        <f t="shared" si="3"/>
        <v>0</v>
      </c>
    </row>
    <row r="19" spans="1:12" s="164" customFormat="1" ht="15.95" customHeight="1" x14ac:dyDescent="0.3">
      <c r="A19" s="213"/>
      <c r="B19" s="214"/>
      <c r="C19" s="214"/>
      <c r="D19" s="215"/>
      <c r="E19" s="215"/>
      <c r="F19" s="216"/>
      <c r="G19" s="212"/>
      <c r="H19" s="217"/>
      <c r="I19" s="180" t="s">
        <v>91</v>
      </c>
      <c r="J19" s="181">
        <v>2339000</v>
      </c>
      <c r="K19" s="181">
        <v>2186000</v>
      </c>
      <c r="L19" s="163">
        <f t="shared" si="3"/>
        <v>-153000</v>
      </c>
    </row>
    <row r="20" spans="1:12" s="164" customFormat="1" ht="15.95" customHeight="1" x14ac:dyDescent="0.3">
      <c r="A20" s="213"/>
      <c r="B20" s="214"/>
      <c r="C20" s="214"/>
      <c r="D20" s="215"/>
      <c r="E20" s="215"/>
      <c r="F20" s="216"/>
      <c r="G20" s="212"/>
      <c r="H20" s="202"/>
      <c r="I20" s="180" t="s">
        <v>92</v>
      </c>
      <c r="J20" s="181">
        <v>2067000</v>
      </c>
      <c r="K20" s="181">
        <v>4896000</v>
      </c>
      <c r="L20" s="163">
        <f t="shared" si="3"/>
        <v>2829000</v>
      </c>
    </row>
    <row r="21" spans="1:12" s="164" customFormat="1" ht="15.95" customHeight="1" x14ac:dyDescent="0.3">
      <c r="A21" s="213"/>
      <c r="B21" s="214"/>
      <c r="C21" s="214"/>
      <c r="D21" s="215"/>
      <c r="E21" s="215"/>
      <c r="F21" s="216"/>
      <c r="G21" s="212"/>
      <c r="H21" s="183"/>
      <c r="I21" s="180" t="s">
        <v>93</v>
      </c>
      <c r="J21" s="181">
        <v>1950000</v>
      </c>
      <c r="K21" s="181">
        <v>2850000</v>
      </c>
      <c r="L21" s="163" t="s">
        <v>77</v>
      </c>
    </row>
    <row r="22" spans="1:12" s="164" customFormat="1" ht="15.95" customHeight="1" x14ac:dyDescent="0.3">
      <c r="A22" s="213"/>
      <c r="B22" s="214"/>
      <c r="C22" s="214"/>
      <c r="D22" s="215"/>
      <c r="E22" s="215"/>
      <c r="F22" s="216"/>
      <c r="G22" s="212"/>
      <c r="H22" s="185"/>
      <c r="I22" s="180" t="s">
        <v>94</v>
      </c>
      <c r="J22" s="181">
        <v>2300000</v>
      </c>
      <c r="K22" s="181">
        <v>3400000</v>
      </c>
      <c r="L22" s="163">
        <f t="shared" ref="L22" si="4">K22-J22</f>
        <v>1100000</v>
      </c>
    </row>
    <row r="23" spans="1:12" s="164" customFormat="1" ht="15.95" customHeight="1" x14ac:dyDescent="0.3">
      <c r="A23" s="213" t="s">
        <v>95</v>
      </c>
      <c r="B23" s="214"/>
      <c r="C23" s="214"/>
      <c r="D23" s="215"/>
      <c r="E23" s="215"/>
      <c r="F23" s="216"/>
      <c r="G23" s="212"/>
      <c r="H23" s="185"/>
      <c r="I23" s="203" t="s">
        <v>96</v>
      </c>
      <c r="J23" s="181">
        <v>0</v>
      </c>
      <c r="K23" s="181">
        <v>0</v>
      </c>
      <c r="L23" s="163" t="s">
        <v>77</v>
      </c>
    </row>
    <row r="24" spans="1:12" s="164" customFormat="1" ht="15.95" customHeight="1" x14ac:dyDescent="0.3">
      <c r="A24" s="213"/>
      <c r="B24" s="214"/>
      <c r="C24" s="214"/>
      <c r="D24" s="215"/>
      <c r="E24" s="215"/>
      <c r="F24" s="216"/>
      <c r="G24" s="212"/>
      <c r="H24" s="185"/>
      <c r="I24" s="203" t="s">
        <v>97</v>
      </c>
      <c r="J24" s="181">
        <v>1150000</v>
      </c>
      <c r="K24" s="181">
        <v>1450000</v>
      </c>
      <c r="L24" s="163">
        <f t="shared" ref="L24:L26" si="5">K24-J24</f>
        <v>300000</v>
      </c>
    </row>
    <row r="25" spans="1:12" s="164" customFormat="1" ht="15.95" customHeight="1" x14ac:dyDescent="0.3">
      <c r="A25" s="213"/>
      <c r="B25" s="214"/>
      <c r="C25" s="214"/>
      <c r="D25" s="215"/>
      <c r="E25" s="215"/>
      <c r="F25" s="216"/>
      <c r="G25" s="169" t="s">
        <v>98</v>
      </c>
      <c r="H25" s="170"/>
      <c r="I25" s="171"/>
      <c r="J25" s="168">
        <f>J26</f>
        <v>0</v>
      </c>
      <c r="K25" s="168">
        <f>K26</f>
        <v>0</v>
      </c>
      <c r="L25" s="163">
        <f t="shared" si="5"/>
        <v>0</v>
      </c>
    </row>
    <row r="26" spans="1:12" s="164" customFormat="1" ht="15.95" customHeight="1" x14ac:dyDescent="0.3">
      <c r="A26" s="213"/>
      <c r="B26" s="214"/>
      <c r="C26" s="214"/>
      <c r="D26" s="215"/>
      <c r="E26" s="215"/>
      <c r="F26" s="216"/>
      <c r="G26" s="212"/>
      <c r="H26" s="202" t="s">
        <v>99</v>
      </c>
      <c r="I26" s="218"/>
      <c r="J26" s="168">
        <f>SUM(J27:J29)</f>
        <v>0</v>
      </c>
      <c r="K26" s="168">
        <f>K27+K28+K29</f>
        <v>0</v>
      </c>
      <c r="L26" s="163">
        <f t="shared" si="5"/>
        <v>0</v>
      </c>
    </row>
    <row r="27" spans="1:12" s="164" customFormat="1" ht="15.95" customHeight="1" x14ac:dyDescent="0.3">
      <c r="A27" s="213"/>
      <c r="B27" s="219"/>
      <c r="C27" s="220"/>
      <c r="D27" s="215"/>
      <c r="E27" s="215"/>
      <c r="F27" s="216"/>
      <c r="G27" s="221"/>
      <c r="H27" s="183"/>
      <c r="I27" s="203" t="s">
        <v>99</v>
      </c>
      <c r="J27" s="181">
        <v>0</v>
      </c>
      <c r="K27" s="181">
        <v>0</v>
      </c>
      <c r="L27" s="163" t="s">
        <v>77</v>
      </c>
    </row>
    <row r="28" spans="1:12" s="164" customFormat="1" ht="15.95" customHeight="1" x14ac:dyDescent="0.3">
      <c r="A28" s="213"/>
      <c r="B28" s="214"/>
      <c r="C28" s="214"/>
      <c r="D28" s="215"/>
      <c r="E28" s="215"/>
      <c r="F28" s="216"/>
      <c r="G28" s="222"/>
      <c r="H28" s="185"/>
      <c r="I28" s="203" t="s">
        <v>100</v>
      </c>
      <c r="J28" s="181">
        <v>0</v>
      </c>
      <c r="K28" s="181">
        <v>0</v>
      </c>
      <c r="L28" s="163">
        <f t="shared" ref="L28" si="6">K28-J28</f>
        <v>0</v>
      </c>
    </row>
    <row r="29" spans="1:12" s="164" customFormat="1" ht="15.95" customHeight="1" x14ac:dyDescent="0.3">
      <c r="A29" s="223"/>
      <c r="B29" s="224"/>
      <c r="C29" s="224"/>
      <c r="D29" s="225"/>
      <c r="E29" s="225"/>
      <c r="F29" s="226"/>
      <c r="G29" s="227"/>
      <c r="H29" s="228"/>
      <c r="I29" s="229" t="s">
        <v>101</v>
      </c>
      <c r="J29" s="184">
        <v>0</v>
      </c>
      <c r="K29" s="184">
        <v>0</v>
      </c>
      <c r="L29" s="163" t="s">
        <v>77</v>
      </c>
    </row>
    <row r="30" spans="1:12" s="164" customFormat="1" ht="15.95" customHeight="1" x14ac:dyDescent="0.3">
      <c r="A30" s="223"/>
      <c r="B30" s="224"/>
      <c r="C30" s="224"/>
      <c r="D30" s="225"/>
      <c r="E30" s="225"/>
      <c r="F30" s="226"/>
      <c r="G30" s="230" t="s">
        <v>102</v>
      </c>
      <c r="H30" s="231"/>
      <c r="I30" s="218"/>
      <c r="J30" s="232">
        <f>J31</f>
        <v>5699000</v>
      </c>
      <c r="K30" s="232">
        <f>K31</f>
        <v>6647000</v>
      </c>
      <c r="L30" s="163">
        <f t="shared" ref="L30:L34" si="7">K30-J30</f>
        <v>948000</v>
      </c>
    </row>
    <row r="31" spans="1:12" s="164" customFormat="1" ht="15.95" customHeight="1" x14ac:dyDescent="0.3">
      <c r="A31" s="223"/>
      <c r="B31" s="224"/>
      <c r="C31" s="224"/>
      <c r="D31" s="225"/>
      <c r="E31" s="225"/>
      <c r="F31" s="226"/>
      <c r="G31" s="233" t="s">
        <v>103</v>
      </c>
      <c r="H31" s="202" t="s">
        <v>102</v>
      </c>
      <c r="I31" s="218"/>
      <c r="J31" s="168">
        <f>SUM(J32:J39)</f>
        <v>5699000</v>
      </c>
      <c r="K31" s="168">
        <f>K32+K33+K34+K35+K36+K37+K38+K39</f>
        <v>6647000</v>
      </c>
      <c r="L31" s="163">
        <f t="shared" si="7"/>
        <v>948000</v>
      </c>
    </row>
    <row r="32" spans="1:12" s="164" customFormat="1" ht="15.95" customHeight="1" x14ac:dyDescent="0.3">
      <c r="A32" s="223"/>
      <c r="B32" s="224"/>
      <c r="C32" s="224"/>
      <c r="D32" s="225"/>
      <c r="E32" s="225"/>
      <c r="F32" s="226"/>
      <c r="G32" s="233"/>
      <c r="H32" s="183"/>
      <c r="I32" s="203" t="s">
        <v>104</v>
      </c>
      <c r="J32" s="184">
        <v>0</v>
      </c>
      <c r="K32" s="184">
        <v>0</v>
      </c>
      <c r="L32" s="163">
        <f t="shared" si="7"/>
        <v>0</v>
      </c>
    </row>
    <row r="33" spans="1:12" s="164" customFormat="1" ht="15.95" customHeight="1" x14ac:dyDescent="0.3">
      <c r="A33" s="223"/>
      <c r="B33" s="224"/>
      <c r="C33" s="224"/>
      <c r="D33" s="225"/>
      <c r="E33" s="225"/>
      <c r="F33" s="226"/>
      <c r="G33" s="233"/>
      <c r="H33" s="234"/>
      <c r="I33" s="235" t="s">
        <v>105</v>
      </c>
      <c r="J33" s="184">
        <v>0</v>
      </c>
      <c r="K33" s="184">
        <v>0</v>
      </c>
      <c r="L33" s="163">
        <f t="shared" si="7"/>
        <v>0</v>
      </c>
    </row>
    <row r="34" spans="1:12" s="164" customFormat="1" ht="15.95" customHeight="1" x14ac:dyDescent="0.3">
      <c r="A34" s="223"/>
      <c r="B34" s="224"/>
      <c r="C34" s="224"/>
      <c r="D34" s="225"/>
      <c r="E34" s="225"/>
      <c r="F34" s="226"/>
      <c r="G34" s="233"/>
      <c r="H34" s="234"/>
      <c r="I34" s="235" t="s">
        <v>106</v>
      </c>
      <c r="J34" s="184">
        <v>3100000</v>
      </c>
      <c r="K34" s="184">
        <v>3640000</v>
      </c>
      <c r="L34" s="163">
        <f t="shared" si="7"/>
        <v>540000</v>
      </c>
    </row>
    <row r="35" spans="1:12" s="164" customFormat="1" ht="15.95" customHeight="1" x14ac:dyDescent="0.3">
      <c r="A35" s="223"/>
      <c r="B35" s="224"/>
      <c r="C35" s="224"/>
      <c r="D35" s="225"/>
      <c r="E35" s="225"/>
      <c r="F35" s="226"/>
      <c r="G35" s="233"/>
      <c r="H35" s="185"/>
      <c r="I35" s="180" t="s">
        <v>107</v>
      </c>
      <c r="J35" s="184">
        <v>0</v>
      </c>
      <c r="K35" s="184">
        <v>0</v>
      </c>
      <c r="L35" s="163" t="s">
        <v>77</v>
      </c>
    </row>
    <row r="36" spans="1:12" s="164" customFormat="1" ht="15.95" customHeight="1" x14ac:dyDescent="0.3">
      <c r="A36" s="223"/>
      <c r="B36" s="224"/>
      <c r="C36" s="224"/>
      <c r="D36" s="225"/>
      <c r="E36" s="225"/>
      <c r="F36" s="226"/>
      <c r="G36" s="233"/>
      <c r="H36" s="234"/>
      <c r="I36" s="180" t="s">
        <v>108</v>
      </c>
      <c r="J36" s="184">
        <v>0</v>
      </c>
      <c r="K36" s="184">
        <v>0</v>
      </c>
      <c r="L36" s="163" t="s">
        <v>77</v>
      </c>
    </row>
    <row r="37" spans="1:12" s="164" customFormat="1" ht="15.95" customHeight="1" x14ac:dyDescent="0.3">
      <c r="A37" s="223"/>
      <c r="B37" s="224"/>
      <c r="C37" s="224"/>
      <c r="D37" s="225"/>
      <c r="E37" s="225"/>
      <c r="F37" s="226"/>
      <c r="G37" s="233"/>
      <c r="H37" s="234"/>
      <c r="I37" s="235" t="s">
        <v>109</v>
      </c>
      <c r="J37" s="184">
        <v>1150000</v>
      </c>
      <c r="K37" s="184">
        <v>1328000</v>
      </c>
      <c r="L37" s="163">
        <f t="shared" ref="L37:L42" si="8">K37-J37</f>
        <v>178000</v>
      </c>
    </row>
    <row r="38" spans="1:12" s="164" customFormat="1" ht="15.95" customHeight="1" x14ac:dyDescent="0.3">
      <c r="A38" s="223"/>
      <c r="B38" s="224"/>
      <c r="C38" s="224"/>
      <c r="D38" s="225"/>
      <c r="E38" s="225"/>
      <c r="F38" s="226"/>
      <c r="G38" s="233"/>
      <c r="H38" s="236"/>
      <c r="I38" s="180" t="s">
        <v>110</v>
      </c>
      <c r="J38" s="184">
        <v>350000</v>
      </c>
      <c r="K38" s="184">
        <v>480000</v>
      </c>
      <c r="L38" s="163">
        <f t="shared" si="8"/>
        <v>130000</v>
      </c>
    </row>
    <row r="39" spans="1:12" s="164" customFormat="1" ht="15.95" customHeight="1" x14ac:dyDescent="0.3">
      <c r="A39" s="223"/>
      <c r="B39" s="224"/>
      <c r="C39" s="224"/>
      <c r="D39" s="225"/>
      <c r="E39" s="225"/>
      <c r="F39" s="226"/>
      <c r="G39" s="237"/>
      <c r="H39" s="217"/>
      <c r="I39" s="180" t="s">
        <v>111</v>
      </c>
      <c r="J39" s="184">
        <v>1099000</v>
      </c>
      <c r="K39" s="184">
        <v>1199000</v>
      </c>
      <c r="L39" s="163">
        <f t="shared" si="8"/>
        <v>100000</v>
      </c>
    </row>
    <row r="40" spans="1:12" s="164" customFormat="1" ht="15.95" customHeight="1" x14ac:dyDescent="0.3">
      <c r="A40" s="223"/>
      <c r="B40" s="224"/>
      <c r="C40" s="224"/>
      <c r="D40" s="225"/>
      <c r="E40" s="225"/>
      <c r="F40" s="226"/>
      <c r="G40" s="230" t="s">
        <v>112</v>
      </c>
      <c r="H40" s="231"/>
      <c r="I40" s="218"/>
      <c r="J40" s="168">
        <f>J41</f>
        <v>100000</v>
      </c>
      <c r="K40" s="168">
        <v>0</v>
      </c>
      <c r="L40" s="163">
        <f t="shared" si="8"/>
        <v>-100000</v>
      </c>
    </row>
    <row r="41" spans="1:12" s="164" customFormat="1" ht="15.95" customHeight="1" x14ac:dyDescent="0.3">
      <c r="A41" s="223"/>
      <c r="B41" s="224"/>
      <c r="C41" s="224"/>
      <c r="D41" s="225"/>
      <c r="E41" s="225"/>
      <c r="F41" s="226"/>
      <c r="G41" s="238"/>
      <c r="H41" s="202" t="s">
        <v>112</v>
      </c>
      <c r="I41" s="218"/>
      <c r="J41" s="168">
        <f>SUM(J42)</f>
        <v>100000</v>
      </c>
      <c r="K41" s="168">
        <v>0</v>
      </c>
      <c r="L41" s="163">
        <f t="shared" si="8"/>
        <v>-100000</v>
      </c>
    </row>
    <row r="42" spans="1:12" s="164" customFormat="1" ht="15.95" customHeight="1" x14ac:dyDescent="0.3">
      <c r="A42" s="223"/>
      <c r="B42" s="224"/>
      <c r="C42" s="224"/>
      <c r="D42" s="225"/>
      <c r="E42" s="225"/>
      <c r="F42" s="226"/>
      <c r="G42" s="237"/>
      <c r="H42" s="176"/>
      <c r="I42" s="180" t="s">
        <v>112</v>
      </c>
      <c r="J42" s="184">
        <v>100000</v>
      </c>
      <c r="K42" s="184">
        <v>0</v>
      </c>
      <c r="L42" s="163">
        <f t="shared" si="8"/>
        <v>-100000</v>
      </c>
    </row>
    <row r="43" spans="1:12" s="164" customFormat="1" ht="15.95" customHeight="1" x14ac:dyDescent="0.3">
      <c r="A43" s="223"/>
      <c r="B43" s="224"/>
      <c r="C43" s="224"/>
      <c r="D43" s="225"/>
      <c r="E43" s="225"/>
      <c r="F43" s="226"/>
      <c r="G43" s="239" t="s">
        <v>113</v>
      </c>
      <c r="H43" s="240"/>
      <c r="I43" s="241"/>
      <c r="J43" s="168">
        <f>J44</f>
        <v>10000</v>
      </c>
      <c r="K43" s="168">
        <v>0</v>
      </c>
      <c r="L43" s="163" t="s">
        <v>77</v>
      </c>
    </row>
    <row r="44" spans="1:12" s="164" customFormat="1" ht="15.95" customHeight="1" x14ac:dyDescent="0.3">
      <c r="A44" s="223"/>
      <c r="B44" s="224"/>
      <c r="C44" s="224"/>
      <c r="D44" s="225"/>
      <c r="E44" s="225"/>
      <c r="F44" s="226"/>
      <c r="G44" s="238"/>
      <c r="H44" s="202" t="s">
        <v>113</v>
      </c>
      <c r="I44" s="218"/>
      <c r="J44" s="168">
        <f>SUM(J45)</f>
        <v>10000</v>
      </c>
      <c r="K44" s="168">
        <v>0</v>
      </c>
      <c r="L44" s="163" t="s">
        <v>77</v>
      </c>
    </row>
    <row r="45" spans="1:12" s="164" customFormat="1" ht="15.95" customHeight="1" thickBot="1" x14ac:dyDescent="0.35">
      <c r="A45" s="242"/>
      <c r="B45" s="243"/>
      <c r="C45" s="243"/>
      <c r="D45" s="244"/>
      <c r="E45" s="244"/>
      <c r="F45" s="245"/>
      <c r="G45" s="246"/>
      <c r="H45" s="247"/>
      <c r="I45" s="248" t="s">
        <v>113</v>
      </c>
      <c r="J45" s="249">
        <v>10000</v>
      </c>
      <c r="K45" s="249">
        <v>0</v>
      </c>
      <c r="L45" s="250" t="s">
        <v>77</v>
      </c>
    </row>
    <row r="46" spans="1:12" s="3" customFormat="1" ht="15" customHeight="1" x14ac:dyDescent="0.3">
      <c r="A46" s="251"/>
      <c r="B46" s="251"/>
      <c r="C46" s="251"/>
      <c r="D46" s="252"/>
      <c r="E46" s="252"/>
      <c r="F46" s="140"/>
      <c r="G46" s="253"/>
      <c r="H46" s="253"/>
      <c r="I46" s="253"/>
      <c r="J46" s="140"/>
      <c r="K46" s="140"/>
      <c r="L46" s="140"/>
    </row>
    <row r="47" spans="1:12" s="3" customFormat="1" ht="15" customHeight="1" x14ac:dyDescent="0.3">
      <c r="A47" s="251"/>
      <c r="B47" s="251"/>
      <c r="C47" s="251"/>
      <c r="D47" s="252"/>
      <c r="E47" s="252"/>
      <c r="F47" s="140"/>
      <c r="G47" s="253"/>
      <c r="H47" s="253"/>
      <c r="I47" s="253"/>
      <c r="J47" s="140"/>
      <c r="K47" s="140"/>
      <c r="L47" s="140"/>
    </row>
  </sheetData>
  <mergeCells count="14">
    <mergeCell ref="H17:I17"/>
    <mergeCell ref="G25:I25"/>
    <mergeCell ref="B7:C7"/>
    <mergeCell ref="A10:C10"/>
    <mergeCell ref="B11:C11"/>
    <mergeCell ref="H13:I13"/>
    <mergeCell ref="A15:C15"/>
    <mergeCell ref="B16:C16"/>
    <mergeCell ref="A1:L1"/>
    <mergeCell ref="A2:L2"/>
    <mergeCell ref="A5:C5"/>
    <mergeCell ref="G5:I5"/>
    <mergeCell ref="A6:C6"/>
    <mergeCell ref="G6:I6"/>
  </mergeCells>
  <phoneticPr fontId="4" type="noConversion"/>
  <pageMargins left="0.74803149606299213" right="0.70866141732283472" top="0.51181102362204722" bottom="0.78740157480314965" header="0.31496062992125984" footer="0.47244094488188981"/>
  <pageSetup paperSize="9" scale="95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4"/>
  <sheetViews>
    <sheetView view="pageBreakPreview" zoomScaleNormal="115" zoomScaleSheetLayoutView="100" workbookViewId="0">
      <selection activeCell="O26" sqref="O26"/>
    </sheetView>
  </sheetViews>
  <sheetFormatPr defaultColWidth="9" defaultRowHeight="15" customHeight="1" x14ac:dyDescent="0.3"/>
  <cols>
    <col min="1" max="2" width="2.625" style="343" customWidth="1"/>
    <col min="3" max="3" width="8.625" style="343" customWidth="1"/>
    <col min="4" max="4" width="9.375" style="344" customWidth="1"/>
    <col min="5" max="5" width="9.25" style="344" customWidth="1"/>
    <col min="6" max="6" width="8.625" style="256" customWidth="1"/>
    <col min="7" max="8" width="2.625" style="345" customWidth="1"/>
    <col min="9" max="9" width="8.625" style="345" customWidth="1"/>
    <col min="10" max="10" width="9.25" style="256" customWidth="1"/>
    <col min="11" max="11" width="9.375" style="256" customWidth="1"/>
    <col min="12" max="12" width="8.625" style="256" customWidth="1"/>
    <col min="13" max="14" width="9.25" style="256" bestFit="1" customWidth="1"/>
    <col min="15" max="16384" width="9" style="256"/>
  </cols>
  <sheetData>
    <row r="1" spans="1:12" ht="52.9" customHeight="1" x14ac:dyDescent="0.3">
      <c r="A1" s="254" t="s">
        <v>114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</row>
    <row r="2" spans="1:12" ht="13.9" customHeight="1" x14ac:dyDescent="0.3">
      <c r="A2" s="257"/>
      <c r="B2" s="258"/>
      <c r="C2" s="258"/>
      <c r="D2" s="258"/>
      <c r="E2" s="258"/>
      <c r="F2" s="258"/>
      <c r="G2" s="258"/>
      <c r="H2" s="258"/>
      <c r="I2" s="258"/>
      <c r="J2" s="258"/>
      <c r="K2" s="258"/>
      <c r="L2" s="258"/>
    </row>
    <row r="3" spans="1:12" s="260" customFormat="1" ht="15" customHeight="1" x14ac:dyDescent="0.3">
      <c r="A3" s="259" t="s">
        <v>1</v>
      </c>
      <c r="B3" s="259"/>
      <c r="C3" s="259"/>
      <c r="D3" s="259"/>
      <c r="E3" s="259"/>
      <c r="F3" s="259"/>
      <c r="G3" s="259"/>
      <c r="H3" s="259"/>
      <c r="I3" s="259"/>
      <c r="J3" s="259"/>
      <c r="K3" s="259"/>
      <c r="L3" s="259"/>
    </row>
    <row r="4" spans="1:12" s="267" customFormat="1" ht="13.9" customHeight="1" thickBot="1" x14ac:dyDescent="0.35">
      <c r="A4" s="261"/>
      <c r="B4" s="262"/>
      <c r="C4" s="263"/>
      <c r="D4" s="264"/>
      <c r="E4" s="264"/>
      <c r="F4" s="265"/>
      <c r="G4" s="262"/>
      <c r="H4" s="262"/>
      <c r="I4" s="263"/>
      <c r="J4" s="264"/>
      <c r="K4" s="264"/>
      <c r="L4" s="266" t="s">
        <v>2</v>
      </c>
    </row>
    <row r="5" spans="1:12" s="268" customFormat="1" ht="46.9" customHeight="1" x14ac:dyDescent="0.3">
      <c r="A5" s="149" t="s">
        <v>3</v>
      </c>
      <c r="B5" s="150" t="s">
        <v>4</v>
      </c>
      <c r="C5" s="151" t="s">
        <v>5</v>
      </c>
      <c r="D5" s="152" t="s">
        <v>60</v>
      </c>
      <c r="E5" s="152" t="s">
        <v>7</v>
      </c>
      <c r="F5" s="14" t="s">
        <v>8</v>
      </c>
      <c r="G5" s="153" t="s">
        <v>3</v>
      </c>
      <c r="H5" s="150" t="s">
        <v>4</v>
      </c>
      <c r="I5" s="151" t="s">
        <v>5</v>
      </c>
      <c r="J5" s="152" t="s">
        <v>60</v>
      </c>
      <c r="K5" s="152" t="s">
        <v>7</v>
      </c>
      <c r="L5" s="16" t="s">
        <v>8</v>
      </c>
    </row>
    <row r="6" spans="1:12" s="277" customFormat="1" ht="15.95" customHeight="1" x14ac:dyDescent="0.3">
      <c r="A6" s="269" t="s">
        <v>9</v>
      </c>
      <c r="B6" s="270"/>
      <c r="C6" s="271"/>
      <c r="D6" s="272">
        <f>SUM(D7,D10,D13)</f>
        <v>94278000</v>
      </c>
      <c r="E6" s="272">
        <f>SUM(E7,E10,E13)</f>
        <v>105841000</v>
      </c>
      <c r="F6" s="273">
        <f t="shared" ref="F6:F12" si="0">E6-D6</f>
        <v>11563000</v>
      </c>
      <c r="G6" s="274" t="s">
        <v>68</v>
      </c>
      <c r="H6" s="274"/>
      <c r="I6" s="275"/>
      <c r="J6" s="272">
        <f>SUM(J7,J25,J28,J38,J41)</f>
        <v>94278000</v>
      </c>
      <c r="K6" s="272">
        <f>SUM(K7,K25,K28,K38,K41)</f>
        <v>105841000</v>
      </c>
      <c r="L6" s="276">
        <f t="shared" ref="L6:L14" si="1">K6-J6</f>
        <v>11563000</v>
      </c>
    </row>
    <row r="7" spans="1:12" s="277" customFormat="1" ht="15.95" customHeight="1" x14ac:dyDescent="0.3">
      <c r="A7" s="278" t="s">
        <v>115</v>
      </c>
      <c r="B7" s="279"/>
      <c r="C7" s="280"/>
      <c r="D7" s="281">
        <f>D8</f>
        <v>94198000</v>
      </c>
      <c r="E7" s="281">
        <f>E8</f>
        <v>105841000</v>
      </c>
      <c r="F7" s="273">
        <f t="shared" si="0"/>
        <v>11643000</v>
      </c>
      <c r="G7" s="282" t="s">
        <v>70</v>
      </c>
      <c r="H7" s="176"/>
      <c r="I7" s="177"/>
      <c r="J7" s="281">
        <f>SUM(J8,J13,J17)</f>
        <v>92135000</v>
      </c>
      <c r="K7" s="281">
        <f>SUM(K8,K13,K17)</f>
        <v>102323000</v>
      </c>
      <c r="L7" s="276">
        <f t="shared" si="1"/>
        <v>10188000</v>
      </c>
    </row>
    <row r="8" spans="1:12" s="277" customFormat="1" ht="15.95" customHeight="1" x14ac:dyDescent="0.3">
      <c r="A8" s="283"/>
      <c r="B8" s="284" t="s">
        <v>115</v>
      </c>
      <c r="C8" s="285"/>
      <c r="D8" s="286">
        <f>SUM(D9:D9)</f>
        <v>94198000</v>
      </c>
      <c r="E8" s="286">
        <f>SUM(E9:E9)</f>
        <v>105841000</v>
      </c>
      <c r="F8" s="273">
        <f t="shared" si="0"/>
        <v>11643000</v>
      </c>
      <c r="G8" s="175"/>
      <c r="H8" s="176" t="s">
        <v>71</v>
      </c>
      <c r="I8" s="177"/>
      <c r="J8" s="287">
        <f>SUM(J9:J12)</f>
        <v>88527000</v>
      </c>
      <c r="K8" s="287">
        <f>SUM(K9:K12)</f>
        <v>99495000</v>
      </c>
      <c r="L8" s="276">
        <f t="shared" si="1"/>
        <v>10968000</v>
      </c>
    </row>
    <row r="9" spans="1:12" s="277" customFormat="1" ht="15.95" customHeight="1" x14ac:dyDescent="0.3">
      <c r="A9" s="288"/>
      <c r="B9" s="287"/>
      <c r="C9" s="289" t="s">
        <v>115</v>
      </c>
      <c r="D9" s="290">
        <v>94198000</v>
      </c>
      <c r="E9" s="290">
        <v>105841000</v>
      </c>
      <c r="F9" s="273">
        <f t="shared" si="0"/>
        <v>11643000</v>
      </c>
      <c r="G9" s="182"/>
      <c r="H9" s="183"/>
      <c r="I9" s="180" t="s">
        <v>73</v>
      </c>
      <c r="J9" s="290">
        <v>72400000</v>
      </c>
      <c r="K9" s="290">
        <v>81600000</v>
      </c>
      <c r="L9" s="276">
        <f t="shared" si="1"/>
        <v>9200000</v>
      </c>
    </row>
    <row r="10" spans="1:12" s="277" customFormat="1" ht="15.95" customHeight="1" x14ac:dyDescent="0.3">
      <c r="A10" s="291" t="s">
        <v>86</v>
      </c>
      <c r="B10" s="292"/>
      <c r="C10" s="293"/>
      <c r="D10" s="281">
        <f>D11</f>
        <v>20055</v>
      </c>
      <c r="E10" s="281">
        <f>E11</f>
        <v>0</v>
      </c>
      <c r="F10" s="273">
        <f t="shared" si="0"/>
        <v>-20055</v>
      </c>
      <c r="G10" s="182"/>
      <c r="H10" s="185"/>
      <c r="I10" s="180" t="s">
        <v>75</v>
      </c>
      <c r="J10" s="294">
        <v>3390000</v>
      </c>
      <c r="K10" s="294">
        <v>3470000</v>
      </c>
      <c r="L10" s="276">
        <f t="shared" si="1"/>
        <v>80000</v>
      </c>
    </row>
    <row r="11" spans="1:12" s="277" customFormat="1" ht="15.95" customHeight="1" x14ac:dyDescent="0.3">
      <c r="A11" s="283"/>
      <c r="B11" s="295" t="s">
        <v>86</v>
      </c>
      <c r="C11" s="296"/>
      <c r="D11" s="281">
        <f>SUM(D12)</f>
        <v>20055</v>
      </c>
      <c r="E11" s="281">
        <v>0</v>
      </c>
      <c r="F11" s="273">
        <f t="shared" si="0"/>
        <v>-20055</v>
      </c>
      <c r="G11" s="182"/>
      <c r="H11" s="185"/>
      <c r="I11" s="180" t="s">
        <v>78</v>
      </c>
      <c r="J11" s="297">
        <v>6033000</v>
      </c>
      <c r="K11" s="297">
        <v>6801000</v>
      </c>
      <c r="L11" s="276">
        <f t="shared" si="1"/>
        <v>768000</v>
      </c>
    </row>
    <row r="12" spans="1:12" s="277" customFormat="1" ht="15.95" customHeight="1" x14ac:dyDescent="0.3">
      <c r="A12" s="298"/>
      <c r="B12" s="299"/>
      <c r="C12" s="289" t="s">
        <v>86</v>
      </c>
      <c r="D12" s="290">
        <v>20055</v>
      </c>
      <c r="E12" s="290">
        <v>0</v>
      </c>
      <c r="F12" s="273">
        <f t="shared" si="0"/>
        <v>-20055</v>
      </c>
      <c r="G12" s="182"/>
      <c r="H12" s="185"/>
      <c r="I12" s="189" t="s">
        <v>79</v>
      </c>
      <c r="J12" s="300">
        <v>6704000</v>
      </c>
      <c r="K12" s="301">
        <v>7624000</v>
      </c>
      <c r="L12" s="302">
        <f t="shared" si="1"/>
        <v>920000</v>
      </c>
    </row>
    <row r="13" spans="1:12" s="277" customFormat="1" ht="15.95" customHeight="1" x14ac:dyDescent="0.3">
      <c r="A13" s="303" t="s">
        <v>76</v>
      </c>
      <c r="B13" s="295"/>
      <c r="C13" s="296"/>
      <c r="D13" s="281">
        <f>D14</f>
        <v>59945</v>
      </c>
      <c r="E13" s="281">
        <f>E14</f>
        <v>0</v>
      </c>
      <c r="F13" s="304" t="s">
        <v>77</v>
      </c>
      <c r="G13" s="182"/>
      <c r="H13" s="196" t="s">
        <v>83</v>
      </c>
      <c r="I13" s="197"/>
      <c r="J13" s="281">
        <f>SUM(J14:J16)</f>
        <v>200000</v>
      </c>
      <c r="K13" s="281">
        <f>SUM(K14:K16)</f>
        <v>100000</v>
      </c>
      <c r="L13" s="276">
        <f t="shared" si="1"/>
        <v>-100000</v>
      </c>
    </row>
    <row r="14" spans="1:12" s="277" customFormat="1" ht="15.95" customHeight="1" x14ac:dyDescent="0.35">
      <c r="A14" s="305"/>
      <c r="B14" s="306" t="s">
        <v>76</v>
      </c>
      <c r="C14" s="307"/>
      <c r="D14" s="286">
        <f>SUM(D15:D16)</f>
        <v>59945</v>
      </c>
      <c r="E14" s="286">
        <f>SUM(E15:E16)</f>
        <v>0</v>
      </c>
      <c r="F14" s="304" t="s">
        <v>77</v>
      </c>
      <c r="G14" s="182"/>
      <c r="H14" s="185"/>
      <c r="I14" s="180" t="s">
        <v>85</v>
      </c>
      <c r="J14" s="308">
        <v>100000</v>
      </c>
      <c r="K14" s="308">
        <v>0</v>
      </c>
      <c r="L14" s="276">
        <f t="shared" si="1"/>
        <v>-100000</v>
      </c>
    </row>
    <row r="15" spans="1:12" s="277" customFormat="1" ht="15.95" customHeight="1" x14ac:dyDescent="0.35">
      <c r="A15" s="298"/>
      <c r="B15" s="309"/>
      <c r="C15" s="310" t="s">
        <v>116</v>
      </c>
      <c r="D15" s="290">
        <v>57803</v>
      </c>
      <c r="E15" s="290">
        <v>0</v>
      </c>
      <c r="F15" s="304" t="s">
        <v>77</v>
      </c>
      <c r="G15" s="198"/>
      <c r="H15" s="185"/>
      <c r="I15" s="180" t="s">
        <v>87</v>
      </c>
      <c r="J15" s="308">
        <v>0</v>
      </c>
      <c r="K15" s="308">
        <v>0</v>
      </c>
      <c r="L15" s="276" t="s">
        <v>77</v>
      </c>
    </row>
    <row r="16" spans="1:12" s="277" customFormat="1" ht="15.95" customHeight="1" x14ac:dyDescent="0.35">
      <c r="A16" s="311"/>
      <c r="B16" s="312"/>
      <c r="C16" s="313" t="s">
        <v>84</v>
      </c>
      <c r="D16" s="314">
        <v>2142</v>
      </c>
      <c r="E16" s="314">
        <v>0</v>
      </c>
      <c r="F16" s="315" t="s">
        <v>77</v>
      </c>
      <c r="G16" s="201"/>
      <c r="H16" s="202"/>
      <c r="I16" s="203" t="s">
        <v>88</v>
      </c>
      <c r="J16" s="308">
        <v>100000</v>
      </c>
      <c r="K16" s="308">
        <v>100000</v>
      </c>
      <c r="L16" s="276">
        <f t="shared" ref="L16:L17" si="2">K16-J16</f>
        <v>0</v>
      </c>
    </row>
    <row r="17" spans="1:12" s="277" customFormat="1" ht="15.95" customHeight="1" x14ac:dyDescent="0.3">
      <c r="A17" s="316" t="s">
        <v>95</v>
      </c>
      <c r="B17" s="317"/>
      <c r="C17" s="317"/>
      <c r="D17" s="318"/>
      <c r="E17" s="318"/>
      <c r="F17" s="319"/>
      <c r="G17" s="212"/>
      <c r="H17" s="196" t="s">
        <v>89</v>
      </c>
      <c r="I17" s="197"/>
      <c r="J17" s="320">
        <f>SUM(J18:J24)</f>
        <v>3408000</v>
      </c>
      <c r="K17" s="320">
        <f>SUM(K18:K24)</f>
        <v>2728000</v>
      </c>
      <c r="L17" s="276">
        <f t="shared" si="2"/>
        <v>-680000</v>
      </c>
    </row>
    <row r="18" spans="1:12" s="277" customFormat="1" ht="15.95" customHeight="1" x14ac:dyDescent="0.3">
      <c r="A18" s="321"/>
      <c r="B18" s="322"/>
      <c r="C18" s="322"/>
      <c r="D18" s="323"/>
      <c r="E18" s="323"/>
      <c r="F18" s="324"/>
      <c r="G18" s="212"/>
      <c r="H18" s="185"/>
      <c r="I18" s="180" t="s">
        <v>90</v>
      </c>
      <c r="J18" s="297">
        <v>30000</v>
      </c>
      <c r="K18" s="297">
        <v>0</v>
      </c>
      <c r="L18" s="276" t="s">
        <v>77</v>
      </c>
    </row>
    <row r="19" spans="1:12" s="277" customFormat="1" ht="15.95" customHeight="1" x14ac:dyDescent="0.3">
      <c r="A19" s="321"/>
      <c r="B19" s="322"/>
      <c r="C19" s="322"/>
      <c r="D19" s="323"/>
      <c r="E19" s="323"/>
      <c r="F19" s="324"/>
      <c r="G19" s="212"/>
      <c r="H19" s="217"/>
      <c r="I19" s="180" t="s">
        <v>91</v>
      </c>
      <c r="J19" s="297">
        <v>1728000</v>
      </c>
      <c r="K19" s="297">
        <v>1478000</v>
      </c>
      <c r="L19" s="276">
        <f t="shared" ref="L19:L22" si="3">K19-J19</f>
        <v>-250000</v>
      </c>
    </row>
    <row r="20" spans="1:12" s="277" customFormat="1" ht="15.95" customHeight="1" x14ac:dyDescent="0.3">
      <c r="A20" s="321"/>
      <c r="B20" s="322"/>
      <c r="C20" s="322"/>
      <c r="D20" s="323"/>
      <c r="E20" s="323"/>
      <c r="F20" s="324"/>
      <c r="G20" s="212"/>
      <c r="H20" s="202"/>
      <c r="I20" s="180" t="s">
        <v>92</v>
      </c>
      <c r="J20" s="297">
        <v>500000</v>
      </c>
      <c r="K20" s="297">
        <v>600000</v>
      </c>
      <c r="L20" s="276">
        <f t="shared" si="3"/>
        <v>100000</v>
      </c>
    </row>
    <row r="21" spans="1:12" s="277" customFormat="1" ht="15.95" customHeight="1" x14ac:dyDescent="0.3">
      <c r="A21" s="321"/>
      <c r="B21" s="322"/>
      <c r="C21" s="322"/>
      <c r="D21" s="323"/>
      <c r="E21" s="323"/>
      <c r="F21" s="324"/>
      <c r="G21" s="212"/>
      <c r="H21" s="183"/>
      <c r="I21" s="180" t="s">
        <v>93</v>
      </c>
      <c r="J21" s="308">
        <v>600000</v>
      </c>
      <c r="K21" s="308">
        <v>650000</v>
      </c>
      <c r="L21" s="276">
        <f t="shared" si="3"/>
        <v>50000</v>
      </c>
    </row>
    <row r="22" spans="1:12" s="277" customFormat="1" ht="15.95" customHeight="1" x14ac:dyDescent="0.3">
      <c r="A22" s="321"/>
      <c r="B22" s="322"/>
      <c r="C22" s="322"/>
      <c r="D22" s="323"/>
      <c r="E22" s="323"/>
      <c r="F22" s="324"/>
      <c r="G22" s="212"/>
      <c r="H22" s="185"/>
      <c r="I22" s="180" t="s">
        <v>94</v>
      </c>
      <c r="J22" s="308">
        <v>500000</v>
      </c>
      <c r="K22" s="308">
        <v>0</v>
      </c>
      <c r="L22" s="276">
        <f t="shared" si="3"/>
        <v>-500000</v>
      </c>
    </row>
    <row r="23" spans="1:12" s="277" customFormat="1" ht="15.95" customHeight="1" x14ac:dyDescent="0.3">
      <c r="A23" s="321"/>
      <c r="B23" s="322"/>
      <c r="C23" s="322"/>
      <c r="D23" s="323"/>
      <c r="E23" s="323"/>
      <c r="F23" s="324"/>
      <c r="G23" s="212"/>
      <c r="H23" s="185"/>
      <c r="I23" s="180" t="s">
        <v>117</v>
      </c>
      <c r="J23" s="308">
        <v>50000</v>
      </c>
      <c r="K23" s="308">
        <v>0</v>
      </c>
      <c r="L23" s="276" t="s">
        <v>77</v>
      </c>
    </row>
    <row r="24" spans="1:12" s="277" customFormat="1" ht="15.95" customHeight="1" x14ac:dyDescent="0.3">
      <c r="A24" s="321"/>
      <c r="B24" s="322"/>
      <c r="C24" s="322"/>
      <c r="D24" s="323"/>
      <c r="E24" s="323"/>
      <c r="F24" s="324"/>
      <c r="G24" s="212"/>
      <c r="H24" s="185"/>
      <c r="I24" s="180" t="s">
        <v>96</v>
      </c>
      <c r="J24" s="308">
        <v>0</v>
      </c>
      <c r="K24" s="308">
        <v>0</v>
      </c>
      <c r="L24" s="276" t="s">
        <v>77</v>
      </c>
    </row>
    <row r="25" spans="1:12" s="277" customFormat="1" ht="15.95" customHeight="1" x14ac:dyDescent="0.3">
      <c r="A25" s="321" t="s">
        <v>95</v>
      </c>
      <c r="B25" s="322"/>
      <c r="C25" s="322"/>
      <c r="D25" s="323"/>
      <c r="E25" s="323"/>
      <c r="F25" s="324"/>
      <c r="G25" s="169" t="s">
        <v>98</v>
      </c>
      <c r="H25" s="170"/>
      <c r="I25" s="171"/>
      <c r="J25" s="281">
        <f>J26</f>
        <v>0</v>
      </c>
      <c r="K25" s="281">
        <f>K26</f>
        <v>0</v>
      </c>
      <c r="L25" s="276" t="s">
        <v>77</v>
      </c>
    </row>
    <row r="26" spans="1:12" s="277" customFormat="1" ht="15.95" customHeight="1" x14ac:dyDescent="0.3">
      <c r="A26" s="321"/>
      <c r="B26" s="322"/>
      <c r="C26" s="322"/>
      <c r="D26" s="323"/>
      <c r="E26" s="323"/>
      <c r="F26" s="324"/>
      <c r="G26" s="325"/>
      <c r="H26" s="196" t="s">
        <v>99</v>
      </c>
      <c r="I26" s="197"/>
      <c r="J26" s="281">
        <f>J27</f>
        <v>0</v>
      </c>
      <c r="K26" s="281">
        <f>K27</f>
        <v>0</v>
      </c>
      <c r="L26" s="276" t="s">
        <v>77</v>
      </c>
    </row>
    <row r="27" spans="1:12" s="277" customFormat="1" ht="15.95" customHeight="1" x14ac:dyDescent="0.3">
      <c r="A27" s="321"/>
      <c r="B27" s="322"/>
      <c r="C27" s="322"/>
      <c r="D27" s="323"/>
      <c r="E27" s="323"/>
      <c r="F27" s="324"/>
      <c r="G27" s="212"/>
      <c r="H27" s="326"/>
      <c r="I27" s="229" t="s">
        <v>99</v>
      </c>
      <c r="J27" s="297">
        <v>0</v>
      </c>
      <c r="K27" s="297">
        <v>0</v>
      </c>
      <c r="L27" s="276" t="s">
        <v>77</v>
      </c>
    </row>
    <row r="28" spans="1:12" s="277" customFormat="1" ht="15.95" customHeight="1" x14ac:dyDescent="0.3">
      <c r="A28" s="321"/>
      <c r="B28" s="327"/>
      <c r="C28" s="328"/>
      <c r="D28" s="323"/>
      <c r="E28" s="323"/>
      <c r="F28" s="324"/>
      <c r="G28" s="230" t="s">
        <v>102</v>
      </c>
      <c r="H28" s="231"/>
      <c r="I28" s="218"/>
      <c r="J28" s="320">
        <f>J29</f>
        <v>2033000</v>
      </c>
      <c r="K28" s="320">
        <f>K29</f>
        <v>3518000</v>
      </c>
      <c r="L28" s="276">
        <f t="shared" ref="L28:L30" si="4">K28-J28</f>
        <v>1485000</v>
      </c>
    </row>
    <row r="29" spans="1:12" s="277" customFormat="1" ht="15.95" customHeight="1" x14ac:dyDescent="0.3">
      <c r="A29" s="321"/>
      <c r="B29" s="322"/>
      <c r="C29" s="322"/>
      <c r="D29" s="323"/>
      <c r="E29" s="323"/>
      <c r="F29" s="324"/>
      <c r="G29" s="233" t="s">
        <v>103</v>
      </c>
      <c r="H29" s="202" t="s">
        <v>102</v>
      </c>
      <c r="I29" s="218"/>
      <c r="J29" s="281">
        <f>SUM(J30:J37)</f>
        <v>2033000</v>
      </c>
      <c r="K29" s="281">
        <f>SUM(K30:K37)</f>
        <v>3518000</v>
      </c>
      <c r="L29" s="276">
        <f t="shared" si="4"/>
        <v>1485000</v>
      </c>
    </row>
    <row r="30" spans="1:12" s="277" customFormat="1" ht="15.95" customHeight="1" x14ac:dyDescent="0.3">
      <c r="A30" s="329"/>
      <c r="B30" s="330"/>
      <c r="C30" s="330"/>
      <c r="D30" s="331"/>
      <c r="E30" s="331"/>
      <c r="F30" s="332"/>
      <c r="G30" s="233"/>
      <c r="H30" s="183"/>
      <c r="I30" s="333" t="s">
        <v>118</v>
      </c>
      <c r="J30" s="334">
        <v>0</v>
      </c>
      <c r="K30" s="334">
        <v>0</v>
      </c>
      <c r="L30" s="276">
        <f t="shared" si="4"/>
        <v>0</v>
      </c>
    </row>
    <row r="31" spans="1:12" s="277" customFormat="1" ht="15.95" customHeight="1" x14ac:dyDescent="0.3">
      <c r="A31" s="329"/>
      <c r="B31" s="330"/>
      <c r="C31" s="330"/>
      <c r="D31" s="331"/>
      <c r="E31" s="331"/>
      <c r="F31" s="332"/>
      <c r="G31" s="233"/>
      <c r="H31" s="234"/>
      <c r="I31" s="335" t="s">
        <v>105</v>
      </c>
      <c r="J31" s="334">
        <v>0</v>
      </c>
      <c r="K31" s="334">
        <v>0</v>
      </c>
      <c r="L31" s="276" t="s">
        <v>77</v>
      </c>
    </row>
    <row r="32" spans="1:12" s="277" customFormat="1" ht="15.95" customHeight="1" x14ac:dyDescent="0.3">
      <c r="A32" s="329"/>
      <c r="B32" s="330"/>
      <c r="C32" s="330"/>
      <c r="D32" s="331"/>
      <c r="E32" s="331"/>
      <c r="F32" s="332"/>
      <c r="G32" s="233"/>
      <c r="H32" s="185"/>
      <c r="I32" s="336" t="s">
        <v>119</v>
      </c>
      <c r="J32" s="334">
        <v>0</v>
      </c>
      <c r="K32" s="334">
        <v>0</v>
      </c>
      <c r="L32" s="276" t="s">
        <v>77</v>
      </c>
    </row>
    <row r="33" spans="1:12" s="277" customFormat="1" ht="15.95" customHeight="1" x14ac:dyDescent="0.3">
      <c r="A33" s="329"/>
      <c r="B33" s="330"/>
      <c r="C33" s="330"/>
      <c r="D33" s="331"/>
      <c r="E33" s="331"/>
      <c r="F33" s="332"/>
      <c r="G33" s="233"/>
      <c r="H33" s="234"/>
      <c r="I33" s="336" t="s">
        <v>108</v>
      </c>
      <c r="J33" s="334">
        <v>1625000</v>
      </c>
      <c r="K33" s="334">
        <v>470000</v>
      </c>
      <c r="L33" s="276">
        <f t="shared" ref="L33:L35" si="5">K33-J33</f>
        <v>-1155000</v>
      </c>
    </row>
    <row r="34" spans="1:12" s="277" customFormat="1" ht="15.95" customHeight="1" x14ac:dyDescent="0.3">
      <c r="A34" s="329"/>
      <c r="B34" s="330"/>
      <c r="C34" s="330"/>
      <c r="D34" s="331"/>
      <c r="E34" s="331"/>
      <c r="F34" s="332"/>
      <c r="G34" s="233"/>
      <c r="H34" s="236"/>
      <c r="I34" s="336" t="s">
        <v>120</v>
      </c>
      <c r="J34" s="334">
        <v>216000</v>
      </c>
      <c r="K34" s="334">
        <v>1914000</v>
      </c>
      <c r="L34" s="276">
        <f t="shared" si="5"/>
        <v>1698000</v>
      </c>
    </row>
    <row r="35" spans="1:12" s="277" customFormat="1" ht="15.95" customHeight="1" x14ac:dyDescent="0.3">
      <c r="A35" s="329"/>
      <c r="B35" s="330"/>
      <c r="C35" s="330"/>
      <c r="D35" s="331"/>
      <c r="E35" s="331"/>
      <c r="F35" s="332"/>
      <c r="G35" s="233"/>
      <c r="H35" s="185"/>
      <c r="I35" s="336" t="s">
        <v>111</v>
      </c>
      <c r="J35" s="334">
        <v>0</v>
      </c>
      <c r="K35" s="334">
        <v>550000</v>
      </c>
      <c r="L35" s="276">
        <f t="shared" si="5"/>
        <v>550000</v>
      </c>
    </row>
    <row r="36" spans="1:12" s="277" customFormat="1" ht="15.95" customHeight="1" x14ac:dyDescent="0.3">
      <c r="A36" s="329"/>
      <c r="B36" s="330"/>
      <c r="C36" s="330"/>
      <c r="D36" s="331"/>
      <c r="E36" s="331"/>
      <c r="F36" s="332"/>
      <c r="G36" s="233"/>
      <c r="H36" s="234"/>
      <c r="I36" s="336" t="s">
        <v>110</v>
      </c>
      <c r="J36" s="334">
        <v>0</v>
      </c>
      <c r="K36" s="334">
        <v>0</v>
      </c>
      <c r="L36" s="276" t="s">
        <v>77</v>
      </c>
    </row>
    <row r="37" spans="1:12" s="277" customFormat="1" ht="15.95" customHeight="1" x14ac:dyDescent="0.3">
      <c r="A37" s="329"/>
      <c r="B37" s="330"/>
      <c r="C37" s="330"/>
      <c r="D37" s="331"/>
      <c r="E37" s="331"/>
      <c r="F37" s="332"/>
      <c r="G37" s="233"/>
      <c r="H37" s="234"/>
      <c r="I37" s="235" t="s">
        <v>121</v>
      </c>
      <c r="J37" s="334">
        <v>192000</v>
      </c>
      <c r="K37" s="334">
        <v>584000</v>
      </c>
      <c r="L37" s="276">
        <f t="shared" ref="L37" si="6">K37-J37</f>
        <v>392000</v>
      </c>
    </row>
    <row r="38" spans="1:12" s="277" customFormat="1" ht="15.95" customHeight="1" x14ac:dyDescent="0.3">
      <c r="A38" s="329"/>
      <c r="B38" s="330"/>
      <c r="C38" s="330"/>
      <c r="D38" s="331"/>
      <c r="E38" s="331"/>
      <c r="F38" s="332"/>
      <c r="G38" s="230" t="s">
        <v>112</v>
      </c>
      <c r="H38" s="231"/>
      <c r="I38" s="218"/>
      <c r="J38" s="281">
        <f>J39</f>
        <v>10000</v>
      </c>
      <c r="K38" s="281">
        <f>K39</f>
        <v>0</v>
      </c>
      <c r="L38" s="276" t="s">
        <v>77</v>
      </c>
    </row>
    <row r="39" spans="1:12" s="277" customFormat="1" ht="15.95" customHeight="1" x14ac:dyDescent="0.3">
      <c r="A39" s="329"/>
      <c r="B39" s="330"/>
      <c r="C39" s="330"/>
      <c r="D39" s="331"/>
      <c r="E39" s="331"/>
      <c r="F39" s="332"/>
      <c r="G39" s="238"/>
      <c r="H39" s="202" t="s">
        <v>112</v>
      </c>
      <c r="I39" s="218"/>
      <c r="J39" s="281">
        <f>J40</f>
        <v>10000</v>
      </c>
      <c r="K39" s="281">
        <f>K40</f>
        <v>0</v>
      </c>
      <c r="L39" s="276" t="s">
        <v>77</v>
      </c>
    </row>
    <row r="40" spans="1:12" s="277" customFormat="1" ht="15.95" customHeight="1" x14ac:dyDescent="0.3">
      <c r="A40" s="329"/>
      <c r="B40" s="330"/>
      <c r="C40" s="330"/>
      <c r="D40" s="331"/>
      <c r="E40" s="331"/>
      <c r="F40" s="332"/>
      <c r="G40" s="237"/>
      <c r="H40" s="176"/>
      <c r="I40" s="180" t="s">
        <v>112</v>
      </c>
      <c r="J40" s="334">
        <v>10000</v>
      </c>
      <c r="K40" s="334">
        <v>0</v>
      </c>
      <c r="L40" s="276" t="s">
        <v>77</v>
      </c>
    </row>
    <row r="41" spans="1:12" s="277" customFormat="1" ht="16.5" customHeight="1" x14ac:dyDescent="0.3">
      <c r="A41" s="329"/>
      <c r="B41" s="330"/>
      <c r="C41" s="330"/>
      <c r="D41" s="331"/>
      <c r="E41" s="331"/>
      <c r="F41" s="332"/>
      <c r="G41" s="239" t="s">
        <v>113</v>
      </c>
      <c r="H41" s="240"/>
      <c r="I41" s="241"/>
      <c r="J41" s="281">
        <f>J42</f>
        <v>100000</v>
      </c>
      <c r="K41" s="281">
        <f>K42</f>
        <v>0</v>
      </c>
      <c r="L41" s="276" t="s">
        <v>77</v>
      </c>
    </row>
    <row r="42" spans="1:12" s="277" customFormat="1" ht="15.95" customHeight="1" x14ac:dyDescent="0.3">
      <c r="A42" s="329"/>
      <c r="B42" s="330"/>
      <c r="C42" s="330"/>
      <c r="D42" s="331"/>
      <c r="E42" s="331"/>
      <c r="F42" s="332"/>
      <c r="G42" s="238"/>
      <c r="H42" s="202" t="s">
        <v>113</v>
      </c>
      <c r="I42" s="218"/>
      <c r="J42" s="281">
        <f>J43</f>
        <v>100000</v>
      </c>
      <c r="K42" s="281">
        <f>K43</f>
        <v>0</v>
      </c>
      <c r="L42" s="276" t="s">
        <v>77</v>
      </c>
    </row>
    <row r="43" spans="1:12" s="277" customFormat="1" ht="15.95" customHeight="1" thickBot="1" x14ac:dyDescent="0.35">
      <c r="A43" s="337"/>
      <c r="B43" s="338"/>
      <c r="C43" s="338"/>
      <c r="D43" s="339"/>
      <c r="E43" s="339"/>
      <c r="F43" s="340"/>
      <c r="G43" s="246"/>
      <c r="H43" s="247"/>
      <c r="I43" s="248" t="s">
        <v>113</v>
      </c>
      <c r="J43" s="341">
        <v>100000</v>
      </c>
      <c r="K43" s="341">
        <v>0</v>
      </c>
      <c r="L43" s="342" t="s">
        <v>77</v>
      </c>
    </row>
    <row r="44" spans="1:12" s="346" customFormat="1" ht="15" customHeight="1" x14ac:dyDescent="0.3">
      <c r="A44" s="343"/>
      <c r="B44" s="343"/>
      <c r="C44" s="343"/>
      <c r="D44" s="344"/>
      <c r="E44" s="344"/>
      <c r="F44" s="256"/>
      <c r="G44" s="345"/>
      <c r="H44" s="345"/>
      <c r="I44" s="345"/>
      <c r="J44" s="256"/>
      <c r="K44" s="256"/>
      <c r="L44" s="256"/>
    </row>
  </sheetData>
  <sheetProtection selectLockedCells="1" selectUnlockedCells="1"/>
  <mergeCells count="14">
    <mergeCell ref="G25:I25"/>
    <mergeCell ref="H26:I26"/>
    <mergeCell ref="A10:C10"/>
    <mergeCell ref="B11:C11"/>
    <mergeCell ref="A13:C13"/>
    <mergeCell ref="H13:I13"/>
    <mergeCell ref="B14:C14"/>
    <mergeCell ref="H17:I17"/>
    <mergeCell ref="A1:L1"/>
    <mergeCell ref="A3:L3"/>
    <mergeCell ref="A6:C6"/>
    <mergeCell ref="G6:I6"/>
    <mergeCell ref="A7:C7"/>
    <mergeCell ref="B8:C8"/>
  </mergeCells>
  <phoneticPr fontId="4" type="noConversion"/>
  <pageMargins left="0.74803149606299213" right="0.70866141732283472" top="0.51181102362204722" bottom="0.31496062992125984" header="0.31496062992125984" footer="0.31496062992125984"/>
  <pageSetup paperSize="9" scale="97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예산총괄표(재가)</vt:lpstr>
      <vt:lpstr>예산총괄표(장기)</vt:lpstr>
      <vt:lpstr>예산총괄표(돌봄)</vt:lpstr>
      <vt:lpstr>'예산총괄표(돌봄)'!Print_Area</vt:lpstr>
      <vt:lpstr>'예산총괄표(장기)'!Print_Area</vt:lpstr>
      <vt:lpstr>'예산총괄표(재가)'!Print_Area</vt:lpstr>
      <vt:lpstr>'예산총괄표(재가)'!Print_Titles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My</cp:lastModifiedBy>
  <dcterms:created xsi:type="dcterms:W3CDTF">2018-03-28T02:16:14Z</dcterms:created>
  <dcterms:modified xsi:type="dcterms:W3CDTF">2018-03-28T02:18:41Z</dcterms:modified>
</cp:coreProperties>
</file>