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예산\2019년\1차추경\"/>
    </mc:Choice>
  </mc:AlternateContent>
  <bookViews>
    <workbookView xWindow="0" yWindow="0" windowWidth="25200" windowHeight="11940"/>
  </bookViews>
  <sheets>
    <sheet name="예산총괄표" sheetId="2" r:id="rId1"/>
  </sheets>
  <definedNames>
    <definedName name="_xlnm.Print_Area" localSheetId="0">예산총괄표!$C$1:$Q$117</definedName>
    <definedName name="_xlnm.Print_Titles" localSheetId="0">예산총괄표!$5:$5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0" i="2" l="1"/>
  <c r="N80" i="2"/>
  <c r="P115" i="2"/>
  <c r="O114" i="2"/>
  <c r="N114" i="2"/>
  <c r="N113" i="2" s="1"/>
  <c r="P112" i="2"/>
  <c r="O111" i="2"/>
  <c r="P111" i="2" s="1"/>
  <c r="N111" i="2"/>
  <c r="N110" i="2" s="1"/>
  <c r="O62" i="2"/>
  <c r="N62" i="2"/>
  <c r="P63" i="2"/>
  <c r="P114" i="2" l="1"/>
  <c r="O113" i="2"/>
  <c r="P113" i="2" s="1"/>
  <c r="O110" i="2"/>
  <c r="P110" i="2" s="1"/>
  <c r="O44" i="2"/>
  <c r="N44" i="2"/>
  <c r="P48" i="2"/>
  <c r="O18" i="2"/>
  <c r="O15" i="2"/>
  <c r="N37" i="2"/>
  <c r="O9" i="2"/>
  <c r="N9" i="2"/>
  <c r="P13" i="2"/>
  <c r="H38" i="2"/>
  <c r="G38" i="2"/>
  <c r="I39" i="2"/>
  <c r="H29" i="2"/>
  <c r="G29" i="2"/>
  <c r="I31" i="2"/>
  <c r="I18" i="2"/>
  <c r="H17" i="2"/>
  <c r="H16" i="2" s="1"/>
  <c r="G17" i="2"/>
  <c r="G16" i="2" s="1"/>
  <c r="H9" i="2"/>
  <c r="G9" i="2"/>
  <c r="I10" i="2"/>
  <c r="O8" i="2" l="1"/>
  <c r="I17" i="2"/>
  <c r="I16" i="2"/>
  <c r="P79" i="2"/>
  <c r="O101" i="2" l="1"/>
  <c r="N101" i="2"/>
  <c r="P109" i="2"/>
  <c r="P76" i="2"/>
  <c r="O100" i="2" l="1"/>
  <c r="P108" i="2"/>
  <c r="O97" i="2"/>
  <c r="N97" i="2"/>
  <c r="P98" i="2"/>
  <c r="O40" i="2"/>
  <c r="N40" i="2"/>
  <c r="N39" i="2" s="1"/>
  <c r="O37" i="2"/>
  <c r="P41" i="2"/>
  <c r="O24" i="2"/>
  <c r="N24" i="2"/>
  <c r="P25" i="2"/>
  <c r="I36" i="2"/>
  <c r="I35" i="2"/>
  <c r="H34" i="2"/>
  <c r="G34" i="2"/>
  <c r="G33" i="2" s="1"/>
  <c r="H28" i="2"/>
  <c r="I48" i="2"/>
  <c r="I47" i="2"/>
  <c r="G46" i="2"/>
  <c r="G45" i="2" s="1"/>
  <c r="I11" i="2"/>
  <c r="I12" i="2"/>
  <c r="I15" i="2"/>
  <c r="I21" i="2"/>
  <c r="I22" i="2"/>
  <c r="I25" i="2"/>
  <c r="I26" i="2"/>
  <c r="H20" i="2"/>
  <c r="H19" i="2" s="1"/>
  <c r="G20" i="2"/>
  <c r="G24" i="2"/>
  <c r="G23" i="2" s="1"/>
  <c r="H24" i="2"/>
  <c r="H23" i="2" s="1"/>
  <c r="P40" i="2" l="1"/>
  <c r="O39" i="2"/>
  <c r="P39" i="2" s="1"/>
  <c r="I34" i="2"/>
  <c r="H33" i="2"/>
  <c r="I33" i="2" s="1"/>
  <c r="I20" i="2"/>
  <c r="I23" i="2"/>
  <c r="I46" i="2"/>
  <c r="I24" i="2"/>
  <c r="I45" i="2"/>
  <c r="G19" i="2"/>
  <c r="I19" i="2" s="1"/>
  <c r="P107" i="2" l="1"/>
  <c r="P106" i="2"/>
  <c r="P105" i="2"/>
  <c r="P104" i="2"/>
  <c r="P103" i="2"/>
  <c r="P102" i="2"/>
  <c r="N100" i="2"/>
  <c r="P99" i="2"/>
  <c r="N96" i="2"/>
  <c r="P95" i="2"/>
  <c r="P94" i="2"/>
  <c r="P93" i="2"/>
  <c r="P92" i="2"/>
  <c r="P91" i="2"/>
  <c r="P90" i="2"/>
  <c r="O89" i="2"/>
  <c r="N89" i="2"/>
  <c r="P88" i="2"/>
  <c r="O87" i="2"/>
  <c r="N87" i="2"/>
  <c r="P86" i="2"/>
  <c r="P85" i="2"/>
  <c r="P84" i="2"/>
  <c r="P83" i="2"/>
  <c r="O82" i="2"/>
  <c r="N82" i="2"/>
  <c r="O66" i="2"/>
  <c r="N66" i="2"/>
  <c r="N65" i="2" s="1"/>
  <c r="N61" i="2"/>
  <c r="O54" i="2"/>
  <c r="N54" i="2"/>
  <c r="O78" i="2"/>
  <c r="N78" i="2"/>
  <c r="N77" i="2" s="1"/>
  <c r="O75" i="2"/>
  <c r="N75" i="2"/>
  <c r="N74" i="2" s="1"/>
  <c r="P73" i="2"/>
  <c r="P72" i="2"/>
  <c r="P71" i="2"/>
  <c r="P70" i="2"/>
  <c r="P69" i="2"/>
  <c r="P68" i="2"/>
  <c r="P67" i="2"/>
  <c r="P64" i="2"/>
  <c r="P60" i="2"/>
  <c r="P59" i="2"/>
  <c r="P58" i="2"/>
  <c r="P57" i="2"/>
  <c r="P56" i="2"/>
  <c r="P55" i="2"/>
  <c r="P53" i="2"/>
  <c r="P52" i="2"/>
  <c r="P51" i="2"/>
  <c r="O50" i="2"/>
  <c r="N50" i="2"/>
  <c r="P49" i="2"/>
  <c r="P47" i="2"/>
  <c r="P46" i="2"/>
  <c r="P45" i="2"/>
  <c r="O33" i="2"/>
  <c r="N33" i="2"/>
  <c r="N18" i="2"/>
  <c r="H50" i="2"/>
  <c r="H49" i="2" s="1"/>
  <c r="G50" i="2"/>
  <c r="G49" i="2" s="1"/>
  <c r="I51" i="2"/>
  <c r="I44" i="2"/>
  <c r="H43" i="2"/>
  <c r="H42" i="2" s="1"/>
  <c r="G43" i="2"/>
  <c r="G42" i="2" s="1"/>
  <c r="P75" i="2" l="1"/>
  <c r="P78" i="2"/>
  <c r="H41" i="2"/>
  <c r="G41" i="2"/>
  <c r="I9" i="2"/>
  <c r="P89" i="2"/>
  <c r="P100" i="2"/>
  <c r="P97" i="2"/>
  <c r="P87" i="2"/>
  <c r="N81" i="2"/>
  <c r="P101" i="2"/>
  <c r="P82" i="2"/>
  <c r="O96" i="2"/>
  <c r="P96" i="2" s="1"/>
  <c r="O81" i="2"/>
  <c r="N43" i="2"/>
  <c r="N42" i="2" s="1"/>
  <c r="P62" i="2"/>
  <c r="P54" i="2"/>
  <c r="O61" i="2"/>
  <c r="P61" i="2" s="1"/>
  <c r="P44" i="2"/>
  <c r="P66" i="2"/>
  <c r="P50" i="2"/>
  <c r="O43" i="2"/>
  <c r="O65" i="2"/>
  <c r="P65" i="2" s="1"/>
  <c r="O77" i="2"/>
  <c r="P77" i="2" s="1"/>
  <c r="O74" i="2"/>
  <c r="P74" i="2" s="1"/>
  <c r="I42" i="2"/>
  <c r="I43" i="2"/>
  <c r="I49" i="2"/>
  <c r="I50" i="2"/>
  <c r="O42" i="2" l="1"/>
  <c r="P42" i="2" s="1"/>
  <c r="P80" i="2"/>
  <c r="P81" i="2"/>
  <c r="P43" i="2"/>
  <c r="I41" i="2"/>
  <c r="I40" i="2" l="1"/>
  <c r="G37" i="2"/>
  <c r="I32" i="2"/>
  <c r="I30" i="2"/>
  <c r="G28" i="2"/>
  <c r="G27" i="2" l="1"/>
  <c r="I29" i="2"/>
  <c r="I38" i="2"/>
  <c r="H37" i="2"/>
  <c r="H27" i="2" s="1"/>
  <c r="I37" i="2" l="1"/>
  <c r="I27" i="2"/>
  <c r="I28" i="2"/>
  <c r="P36" i="2" l="1"/>
  <c r="P35" i="2"/>
  <c r="P34" i="2"/>
  <c r="P32" i="2"/>
  <c r="O31" i="2"/>
  <c r="N31" i="2"/>
  <c r="P30" i="2"/>
  <c r="O29" i="2"/>
  <c r="N29" i="2"/>
  <c r="P26" i="2"/>
  <c r="N23" i="2"/>
  <c r="P22" i="2"/>
  <c r="P21" i="2"/>
  <c r="P20" i="2"/>
  <c r="P19" i="2"/>
  <c r="P17" i="2"/>
  <c r="P16" i="2"/>
  <c r="N15" i="2"/>
  <c r="H14" i="2"/>
  <c r="G14" i="2"/>
  <c r="G13" i="2" s="1"/>
  <c r="P14" i="2"/>
  <c r="P12" i="2"/>
  <c r="P11" i="2"/>
  <c r="P10" i="2"/>
  <c r="H8" i="2"/>
  <c r="G8" i="2"/>
  <c r="O28" i="2" l="1"/>
  <c r="O27" i="2" s="1"/>
  <c r="N28" i="2"/>
  <c r="G7" i="2"/>
  <c r="G6" i="2" s="1"/>
  <c r="I14" i="2"/>
  <c r="P31" i="2"/>
  <c r="P33" i="2"/>
  <c r="N8" i="2"/>
  <c r="P18" i="2"/>
  <c r="P9" i="2"/>
  <c r="P15" i="2"/>
  <c r="P29" i="2"/>
  <c r="H13" i="2"/>
  <c r="I13" i="2" s="1"/>
  <c r="P24" i="2"/>
  <c r="I8" i="2"/>
  <c r="O23" i="2"/>
  <c r="O7" i="2" l="1"/>
  <c r="P23" i="2"/>
  <c r="H7" i="2"/>
  <c r="H6" i="2" s="1"/>
  <c r="I6" i="2" s="1"/>
  <c r="P8" i="2"/>
  <c r="I7" i="2" l="1"/>
  <c r="O6" i="2" l="1"/>
  <c r="P38" i="2"/>
  <c r="P37" i="2"/>
  <c r="P28" i="2"/>
  <c r="N27" i="2" l="1"/>
  <c r="N7" i="2" s="1"/>
  <c r="P27" i="2" l="1"/>
  <c r="N6" i="2" l="1"/>
  <c r="P7" i="2"/>
  <c r="P6" i="2" s="1"/>
</calcChain>
</file>

<file path=xl/sharedStrings.xml><?xml version="1.0" encoding="utf-8"?>
<sst xmlns="http://schemas.openxmlformats.org/spreadsheetml/2006/main" count="191" uniqueCount="118">
  <si>
    <t>(단위:원)</t>
    <phoneticPr fontId="4" type="noConversion"/>
  </si>
  <si>
    <t xml:space="preserve"> </t>
    <phoneticPr fontId="2" type="noConversion"/>
  </si>
  <si>
    <t>세 입</t>
    <phoneticPr fontId="2" type="noConversion"/>
  </si>
  <si>
    <t>세 출</t>
    <phoneticPr fontId="2" type="noConversion"/>
  </si>
  <si>
    <t>항</t>
    <phoneticPr fontId="6" type="noConversion"/>
  </si>
  <si>
    <t>목</t>
    <phoneticPr fontId="6" type="noConversion"/>
  </si>
  <si>
    <t>증감
(B)-(A)</t>
    <phoneticPr fontId="6" type="noConversion"/>
  </si>
  <si>
    <t>관</t>
    <phoneticPr fontId="6" type="noConversion"/>
  </si>
  <si>
    <t>세목</t>
    <phoneticPr fontId="6" type="noConversion"/>
  </si>
  <si>
    <t>보조금수입</t>
    <phoneticPr fontId="4" type="noConversion"/>
  </si>
  <si>
    <t>사무비</t>
    <phoneticPr fontId="6" type="noConversion"/>
  </si>
  <si>
    <t>보조금수입</t>
    <phoneticPr fontId="4" type="noConversion"/>
  </si>
  <si>
    <t>인건비</t>
    <phoneticPr fontId="4" type="noConversion"/>
  </si>
  <si>
    <t>경상보조금</t>
    <phoneticPr fontId="4" type="noConversion"/>
  </si>
  <si>
    <t>급여</t>
    <phoneticPr fontId="4" type="noConversion"/>
  </si>
  <si>
    <t>제수당</t>
    <phoneticPr fontId="7" type="noConversion"/>
  </si>
  <si>
    <t>퇴직적립금</t>
    <phoneticPr fontId="7" type="noConversion"/>
  </si>
  <si>
    <t>특화프로그램</t>
    <phoneticPr fontId="4" type="noConversion"/>
  </si>
  <si>
    <t>사회보험부담금</t>
    <phoneticPr fontId="4" type="noConversion"/>
  </si>
  <si>
    <t>후원금</t>
    <phoneticPr fontId="4" type="noConversion"/>
  </si>
  <si>
    <t>업무추진비</t>
    <phoneticPr fontId="4" type="noConversion"/>
  </si>
  <si>
    <t>후원금</t>
    <phoneticPr fontId="4" type="noConversion"/>
  </si>
  <si>
    <t>기관운영비</t>
    <phoneticPr fontId="4" type="noConversion"/>
  </si>
  <si>
    <t>회의비</t>
    <phoneticPr fontId="4" type="noConversion"/>
  </si>
  <si>
    <t>운영비</t>
    <phoneticPr fontId="6" type="noConversion"/>
  </si>
  <si>
    <t>수용비및수수료</t>
    <phoneticPr fontId="6" type="noConversion"/>
  </si>
  <si>
    <t>공공요금</t>
    <phoneticPr fontId="6" type="noConversion"/>
  </si>
  <si>
    <t>잡수입이월금</t>
    <phoneticPr fontId="6" type="noConversion"/>
  </si>
  <si>
    <t>후원금이월금</t>
    <phoneticPr fontId="6" type="noConversion"/>
  </si>
  <si>
    <t>차량비</t>
    <phoneticPr fontId="4" type="noConversion"/>
  </si>
  <si>
    <t xml:space="preserve"> </t>
    <phoneticPr fontId="6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</si>
  <si>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</si>
  <si>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</si>
  <si>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</si>
  <si>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시설장비유지비</t>
    <phoneticPr fontId="4" type="noConversion"/>
  </si>
  <si>
    <t>사업비</t>
    <phoneticPr fontId="4" type="noConversion"/>
  </si>
  <si>
    <t>특화사업</t>
    <phoneticPr fontId="2" type="noConversion"/>
  </si>
  <si>
    <t>특화프로그램</t>
    <phoneticPr fontId="2" type="noConversion"/>
  </si>
  <si>
    <t>가정봉사원파견사업</t>
    <phoneticPr fontId="2" type="noConversion"/>
  </si>
  <si>
    <t>가정봉사원파견</t>
    <phoneticPr fontId="2" type="noConversion"/>
  </si>
  <si>
    <t>예방적사업</t>
    <phoneticPr fontId="2" type="noConversion"/>
  </si>
  <si>
    <t>일상생활지원서비스</t>
    <phoneticPr fontId="2" type="noConversion"/>
  </si>
  <si>
    <t>여가활동지원서비스</t>
    <phoneticPr fontId="2" type="noConversion"/>
  </si>
  <si>
    <t>지역사회자원개발</t>
    <phoneticPr fontId="2" type="noConversion"/>
  </si>
  <si>
    <t>긴급지원사업</t>
    <phoneticPr fontId="2" type="noConversion"/>
  </si>
  <si>
    <t>긴급지원서비스</t>
    <phoneticPr fontId="2" type="noConversion"/>
  </si>
  <si>
    <t>요양보험수입</t>
    <phoneticPr fontId="4" type="noConversion"/>
  </si>
  <si>
    <t>본인부담금</t>
    <phoneticPr fontId="4" type="noConversion"/>
  </si>
  <si>
    <t>공단부담금</t>
    <phoneticPr fontId="4" type="noConversion"/>
  </si>
  <si>
    <t>사업수입이월금</t>
    <phoneticPr fontId="6" type="noConversion"/>
  </si>
  <si>
    <t>재가이월금</t>
    <phoneticPr fontId="4" type="noConversion"/>
  </si>
  <si>
    <t>재가서비스 소계</t>
    <phoneticPr fontId="6" type="noConversion"/>
  </si>
  <si>
    <t>장기요양 소계</t>
    <phoneticPr fontId="6" type="noConversion"/>
  </si>
  <si>
    <t>노인돌봄 소계</t>
    <phoneticPr fontId="6" type="noConversion"/>
  </si>
  <si>
    <t>노인돌봄수입</t>
    <phoneticPr fontId="4" type="noConversion"/>
  </si>
  <si>
    <t>장기이월금</t>
    <phoneticPr fontId="4" type="noConversion"/>
  </si>
  <si>
    <t>돌봄이월금</t>
    <phoneticPr fontId="4" type="noConversion"/>
  </si>
  <si>
    <t>총   계</t>
    <phoneticPr fontId="2" type="noConversion"/>
  </si>
  <si>
    <t>사무비</t>
  </si>
  <si>
    <t>인건비</t>
  </si>
  <si>
    <t>급여</t>
  </si>
  <si>
    <t>제수당</t>
  </si>
  <si>
    <t>퇴직적립금</t>
  </si>
  <si>
    <t>사회보험부담금</t>
    <phoneticPr fontId="2" type="noConversion"/>
  </si>
  <si>
    <t>업무추진비</t>
  </si>
  <si>
    <t>기관운영비</t>
  </si>
  <si>
    <t>직책보조비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</si>
  <si>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</si>
  <si>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</si>
  <si>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</si>
  <si>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</si>
  <si>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</si>
  <si>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</si>
  <si>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</si>
  <si>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</si>
  <si>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</si>
  <si>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</si>
  <si>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</si>
  <si>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사업비</t>
  </si>
  <si>
    <t xml:space="preserve"> </t>
  </si>
  <si>
    <t>이용자관리</t>
  </si>
  <si>
    <t>사회안전망구축</t>
    <phoneticPr fontId="2" type="noConversion"/>
  </si>
  <si>
    <t>요양보호사관리</t>
  </si>
  <si>
    <t>예방적사업</t>
  </si>
  <si>
    <t>요양보호사 교육 및 간담회</t>
    <phoneticPr fontId="2" type="noConversion"/>
  </si>
  <si>
    <t>후원자 및 봉사자관리</t>
    <phoneticPr fontId="2" type="noConversion"/>
  </si>
  <si>
    <t>홍보사업</t>
  </si>
  <si>
    <t>잡지출</t>
  </si>
  <si>
    <t>예비비</t>
  </si>
  <si>
    <t>장기요양 소계</t>
    <phoneticPr fontId="2" type="noConversion"/>
  </si>
  <si>
    <t>사회보험부담금</t>
    <phoneticPr fontId="2" type="noConversion"/>
  </si>
  <si>
    <t>기타운영비</t>
    <phoneticPr fontId="2" type="noConversion"/>
  </si>
  <si>
    <t>노인돌봄 소계</t>
    <phoneticPr fontId="2" type="noConversion"/>
  </si>
  <si>
    <t>잡수입</t>
    <phoneticPr fontId="6" type="noConversion"/>
  </si>
  <si>
    <t>잡수입</t>
    <phoneticPr fontId="4" type="noConversion"/>
  </si>
  <si>
    <t>기타예금이자수입</t>
    <phoneticPr fontId="6" type="noConversion"/>
  </si>
  <si>
    <t>자산취득비</t>
    <phoneticPr fontId="4" type="noConversion"/>
  </si>
  <si>
    <t>잡지출</t>
    <phoneticPr fontId="4" type="noConversion"/>
  </si>
  <si>
    <t>보조금반납</t>
    <phoneticPr fontId="4" type="noConversion"/>
  </si>
  <si>
    <t>봉사자관리</t>
    <phoneticPr fontId="2" type="noConversion"/>
  </si>
  <si>
    <t>후원자관리</t>
    <phoneticPr fontId="2" type="noConversion"/>
  </si>
  <si>
    <t>가사지원서비스</t>
    <phoneticPr fontId="2" type="noConversion"/>
  </si>
  <si>
    <t>대상자관리</t>
    <phoneticPr fontId="2" type="noConversion"/>
  </si>
  <si>
    <t>예방적사업</t>
    <phoneticPr fontId="2" type="noConversion"/>
  </si>
  <si>
    <t>노인돌보미관리</t>
    <phoneticPr fontId="2" type="noConversion"/>
  </si>
  <si>
    <t>노인돌보미교육</t>
    <phoneticPr fontId="2" type="noConversion"/>
  </si>
  <si>
    <t>2019년도 미추홀종합사회복지관 부설 재가노인지원서비스센터
1차 추가경정 세입세출 예산 총괄표</t>
    <phoneticPr fontId="4" type="noConversion"/>
  </si>
  <si>
    <t>관</t>
  </si>
  <si>
    <t>2019 본예산
(A)</t>
    <phoneticPr fontId="2" type="noConversion"/>
  </si>
  <si>
    <t>2019 1차 추경
(B)</t>
    <phoneticPr fontId="2" type="noConversion"/>
  </si>
  <si>
    <t>복지포인트</t>
    <phoneticPr fontId="4" type="noConversion"/>
  </si>
  <si>
    <t>사업수입</t>
    <phoneticPr fontId="4" type="noConversion"/>
  </si>
  <si>
    <t>장기요양수입</t>
    <phoneticPr fontId="4" type="noConversion"/>
  </si>
  <si>
    <t>가산금</t>
    <phoneticPr fontId="4" type="noConversion"/>
  </si>
  <si>
    <t>본인부담금이월금</t>
    <phoneticPr fontId="6" type="noConversion"/>
  </si>
  <si>
    <t>공단부담금이월금</t>
    <phoneticPr fontId="6" type="noConversion"/>
  </si>
  <si>
    <t>기타후생경비</t>
    <phoneticPr fontId="4" type="noConversion"/>
  </si>
  <si>
    <t>기타후생경비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</si>
</sst>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;[Red]#,##0"/>
    <numFmt numFmtId="177" formatCode="&quot;   &quot;* #,###;&quot;   △&quot;* #,###"/>
    <numFmt numFmtId="178" formatCode="_-* #,##0_-;&quot;△&quot;#,##0_-;_-* &quot;-&quot;_-;_-@_-"/>
    <numFmt numFmtId="180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7"/>
      <color theme="1"/>
      <name val="맑은 고딕"/>
      <family val="2"/>
      <charset val="129"/>
      <scheme val="minor"/>
    </font>
    <font>
      <b/>
      <sz val="17"/>
      <name val="석보체 가는"/>
      <family val="1"/>
      <charset val="129"/>
    </font>
    <font>
      <sz val="17"/>
      <color theme="1"/>
      <name val="바탕"/>
      <family val="1"/>
      <charset val="129"/>
    </font>
    <font>
      <sz val="17"/>
      <name val="석보체 가는"/>
      <family val="1"/>
      <charset val="129"/>
    </font>
    <font>
      <sz val="17"/>
      <color theme="1"/>
      <name val="맑은 고딕"/>
      <family val="3"/>
      <charset val="129"/>
      <scheme val="minor"/>
    </font>
    <font>
      <b/>
      <sz val="17"/>
      <color theme="1"/>
      <name val="석보체 가는"/>
      <family val="1"/>
      <charset val="129"/>
    </font>
    <font>
      <sz val="17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6">
    <xf numFmtId="0" fontId="0" fillId="0" borderId="0" xfId="0">
      <alignment vertical="center"/>
    </xf>
    <xf numFmtId="176" fontId="8" fillId="0" borderId="0" xfId="1" applyNumberFormat="1" applyFont="1" applyFill="1">
      <alignment vertical="center"/>
    </xf>
    <xf numFmtId="176" fontId="9" fillId="0" borderId="0" xfId="2" applyNumberFormat="1" applyFont="1" applyFill="1" applyAlignment="1">
      <alignment horizontal="center" vertical="center" wrapText="1"/>
    </xf>
    <xf numFmtId="176" fontId="9" fillId="0" borderId="0" xfId="2" applyNumberFormat="1" applyFont="1" applyFill="1" applyAlignment="1">
      <alignment horizontal="center" vertical="center"/>
    </xf>
    <xf numFmtId="176" fontId="10" fillId="0" borderId="0" xfId="3" applyNumberFormat="1" applyFont="1" applyFill="1" applyAlignment="1">
      <alignment vertical="center"/>
    </xf>
    <xf numFmtId="176" fontId="12" fillId="0" borderId="0" xfId="1" applyNumberFormat="1" applyFont="1" applyFill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 shrinkToFit="1"/>
    </xf>
    <xf numFmtId="176" fontId="9" fillId="0" borderId="5" xfId="1" applyNumberFormat="1" applyFont="1" applyFill="1" applyBorder="1" applyAlignment="1">
      <alignment horizontal="center" vertical="center" wrapText="1" shrinkToFit="1"/>
    </xf>
    <xf numFmtId="176" fontId="9" fillId="0" borderId="7" xfId="1" applyNumberFormat="1" applyFont="1" applyFill="1" applyBorder="1" applyAlignment="1">
      <alignment horizontal="center" vertical="center" wrapText="1" shrinkToFit="1"/>
    </xf>
    <xf numFmtId="178" fontId="13" fillId="0" borderId="56" xfId="1" applyNumberFormat="1" applyFont="1" applyBorder="1">
      <alignment vertical="center"/>
    </xf>
    <xf numFmtId="178" fontId="13" fillId="0" borderId="44" xfId="1" applyNumberFormat="1" applyFont="1" applyBorder="1">
      <alignment vertical="center"/>
    </xf>
    <xf numFmtId="178" fontId="13" fillId="0" borderId="57" xfId="1" applyNumberFormat="1" applyFont="1" applyBorder="1">
      <alignment vertical="center"/>
    </xf>
    <xf numFmtId="178" fontId="13" fillId="0" borderId="54" xfId="1" applyNumberFormat="1" applyFont="1" applyBorder="1">
      <alignment vertical="center"/>
    </xf>
    <xf numFmtId="178" fontId="13" fillId="0" borderId="55" xfId="1" applyNumberFormat="1" applyFont="1" applyBorder="1">
      <alignment vertical="center"/>
    </xf>
    <xf numFmtId="178" fontId="13" fillId="0" borderId="51" xfId="1" applyNumberFormat="1" applyFont="1" applyBorder="1">
      <alignment vertical="center"/>
    </xf>
    <xf numFmtId="176" fontId="12" fillId="0" borderId="0" xfId="1" applyNumberFormat="1" applyFont="1" applyFill="1">
      <alignment vertical="center"/>
    </xf>
    <xf numFmtId="178" fontId="13" fillId="0" borderId="11" xfId="1" applyNumberFormat="1" applyFont="1" applyBorder="1">
      <alignment vertical="center"/>
    </xf>
    <xf numFmtId="178" fontId="13" fillId="0" borderId="12" xfId="1" applyNumberFormat="1" applyFont="1" applyBorder="1">
      <alignment vertical="center"/>
    </xf>
    <xf numFmtId="178" fontId="13" fillId="0" borderId="13" xfId="1" applyNumberFormat="1" applyFont="1" applyBorder="1">
      <alignment vertical="center"/>
    </xf>
    <xf numFmtId="178" fontId="14" fillId="0" borderId="20" xfId="1" applyNumberFormat="1" applyFont="1" applyBorder="1">
      <alignment vertical="center"/>
    </xf>
    <xf numFmtId="178" fontId="14" fillId="0" borderId="21" xfId="1" applyNumberFormat="1" applyFont="1" applyBorder="1">
      <alignment vertical="center"/>
    </xf>
    <xf numFmtId="178" fontId="14" fillId="0" borderId="22" xfId="1" applyNumberFormat="1" applyFont="1" applyBorder="1">
      <alignment vertical="center"/>
    </xf>
    <xf numFmtId="176" fontId="14" fillId="0" borderId="29" xfId="4" applyNumberFormat="1" applyFont="1" applyFill="1" applyBorder="1" applyAlignment="1">
      <alignment vertical="center" shrinkToFit="1"/>
    </xf>
    <xf numFmtId="176" fontId="14" fillId="0" borderId="26" xfId="4" applyNumberFormat="1" applyFont="1" applyFill="1" applyBorder="1" applyAlignment="1">
      <alignment vertical="center" shrinkToFit="1"/>
    </xf>
    <xf numFmtId="176" fontId="14" fillId="0" borderId="21" xfId="4" applyNumberFormat="1" applyFont="1" applyFill="1" applyBorder="1" applyAlignment="1">
      <alignment horizontal="left" vertical="center" shrinkToFit="1"/>
    </xf>
    <xf numFmtId="176" fontId="14" fillId="0" borderId="26" xfId="4" applyNumberFormat="1" applyFont="1" applyFill="1" applyBorder="1" applyAlignment="1">
      <alignment horizontal="left" vertical="center" shrinkToFit="1"/>
    </xf>
    <xf numFmtId="176" fontId="14" fillId="0" borderId="33" xfId="4" applyNumberFormat="1" applyFont="1" applyFill="1" applyBorder="1" applyAlignment="1">
      <alignment vertical="center" shrinkToFit="1"/>
    </xf>
    <xf numFmtId="176" fontId="14" fillId="0" borderId="21" xfId="4" applyNumberFormat="1" applyFont="1" applyFill="1" applyBorder="1" applyAlignment="1">
      <alignment vertical="center" shrinkToFit="1"/>
    </xf>
    <xf numFmtId="176" fontId="14" fillId="0" borderId="21" xfId="4" applyNumberFormat="1" applyFont="1" applyFill="1" applyBorder="1" applyAlignment="1">
      <alignment horizontal="left" vertical="center"/>
    </xf>
    <xf numFmtId="176" fontId="14" fillId="0" borderId="26" xfId="4" applyNumberFormat="1" applyFont="1" applyFill="1" applyBorder="1" applyAlignment="1">
      <alignment horizontal="left" vertical="center"/>
    </xf>
    <xf numFmtId="0" fontId="14" fillId="0" borderId="26" xfId="4" applyFont="1" applyBorder="1" applyAlignment="1">
      <alignment horizontal="left" vertical="center" shrinkToFit="1"/>
    </xf>
    <xf numFmtId="176" fontId="14" fillId="0" borderId="26" xfId="1" applyNumberFormat="1" applyFont="1" applyFill="1" applyBorder="1" applyAlignment="1">
      <alignment vertical="center" shrinkToFit="1"/>
    </xf>
    <xf numFmtId="178" fontId="14" fillId="0" borderId="49" xfId="1" applyNumberFormat="1" applyFont="1" applyBorder="1">
      <alignment vertical="center"/>
    </xf>
    <xf numFmtId="178" fontId="14" fillId="0" borderId="48" xfId="1" applyNumberFormat="1" applyFont="1" applyBorder="1">
      <alignment vertical="center"/>
    </xf>
    <xf numFmtId="176" fontId="14" fillId="0" borderId="21" xfId="1" applyNumberFormat="1" applyFont="1" applyFill="1" applyBorder="1" applyAlignment="1">
      <alignment horizontal="left" vertical="center" shrinkToFit="1"/>
    </xf>
    <xf numFmtId="176" fontId="14" fillId="0" borderId="26" xfId="1" applyNumberFormat="1" applyFont="1" applyFill="1" applyBorder="1" applyAlignment="1">
      <alignment horizontal="left" vertical="center" shrinkToFit="1"/>
    </xf>
    <xf numFmtId="176" fontId="14" fillId="0" borderId="26" xfId="4" applyNumberFormat="1" applyFont="1" applyBorder="1" applyAlignment="1">
      <alignment horizontal="left" vertical="center" shrinkToFit="1"/>
    </xf>
    <xf numFmtId="176" fontId="14" fillId="0" borderId="21" xfId="4" applyNumberFormat="1" applyFont="1" applyFill="1" applyBorder="1" applyAlignment="1">
      <alignment vertical="center"/>
    </xf>
    <xf numFmtId="176" fontId="14" fillId="0" borderId="26" xfId="4" applyNumberFormat="1" applyFont="1" applyFill="1" applyBorder="1" applyAlignment="1">
      <alignment vertical="center"/>
    </xf>
    <xf numFmtId="176" fontId="14" fillId="0" borderId="30" xfId="4" applyNumberFormat="1" applyFont="1" applyFill="1" applyBorder="1" applyAlignment="1">
      <alignment horizontal="left" vertical="center" shrinkToFit="1"/>
    </xf>
    <xf numFmtId="176" fontId="14" fillId="0" borderId="40" xfId="4" applyNumberFormat="1" applyFont="1" applyFill="1" applyBorder="1" applyAlignment="1">
      <alignment horizontal="left" vertical="center" shrinkToFit="1"/>
    </xf>
    <xf numFmtId="176" fontId="14" fillId="0" borderId="26" xfId="1" applyNumberFormat="1" applyFont="1" applyBorder="1" applyAlignment="1">
      <alignment horizontal="left" vertical="center" shrinkToFit="1"/>
    </xf>
    <xf numFmtId="176" fontId="14" fillId="0" borderId="27" xfId="4" applyNumberFormat="1" applyFont="1" applyFill="1" applyBorder="1" applyAlignment="1">
      <alignment horizontal="left" vertical="center" shrinkToFit="1"/>
    </xf>
    <xf numFmtId="176" fontId="14" fillId="0" borderId="29" xfId="4" applyNumberFormat="1" applyFont="1" applyBorder="1" applyAlignment="1" applyProtection="1">
      <alignment vertical="center" shrinkToFit="1"/>
      <protection locked="0"/>
    </xf>
    <xf numFmtId="176" fontId="14" fillId="0" borderId="26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1" applyNumberFormat="1" applyFont="1" applyFill="1" applyBorder="1" applyAlignment="1">
      <alignment horizontal="left"/>
    </xf>
    <xf numFmtId="176" fontId="14" fillId="0" borderId="27" xfId="1" applyNumberFormat="1" applyFont="1" applyFill="1" applyBorder="1" applyAlignment="1">
      <alignment horizontal="left" vertical="center" shrinkToFit="1"/>
    </xf>
    <xf numFmtId="176" fontId="14" fillId="0" borderId="38" xfId="1" applyNumberFormat="1" applyFont="1" applyBorder="1" applyAlignment="1" applyProtection="1">
      <alignment horizontal="left" shrinkToFit="1"/>
      <protection locked="0"/>
    </xf>
    <xf numFmtId="176" fontId="14" fillId="0" borderId="36" xfId="1" applyNumberFormat="1" applyFont="1" applyBorder="1" applyAlignment="1" applyProtection="1">
      <alignment horizontal="left" vertical="center" shrinkToFit="1"/>
      <protection locked="0"/>
    </xf>
    <xf numFmtId="178" fontId="14" fillId="0" borderId="37" xfId="1" applyNumberFormat="1" applyFont="1" applyBorder="1">
      <alignment vertical="center"/>
    </xf>
    <xf numFmtId="178" fontId="14" fillId="0" borderId="38" xfId="1" applyNumberFormat="1" applyFont="1" applyBorder="1">
      <alignment vertical="center"/>
    </xf>
    <xf numFmtId="176" fontId="14" fillId="0" borderId="0" xfId="4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left" vertical="center" shrinkToFit="1"/>
    </xf>
    <xf numFmtId="176" fontId="14" fillId="0" borderId="0" xfId="4" applyNumberFormat="1" applyFont="1" applyFill="1" applyBorder="1" applyAlignment="1">
      <alignment vertical="center" shrinkToFit="1"/>
    </xf>
    <xf numFmtId="176" fontId="14" fillId="0" borderId="39" xfId="4" applyNumberFormat="1" applyFont="1" applyFill="1" applyBorder="1" applyAlignment="1">
      <alignment vertical="center" shrinkToFit="1"/>
    </xf>
    <xf numFmtId="177" fontId="14" fillId="0" borderId="21" xfId="4" applyNumberFormat="1" applyFont="1" applyBorder="1" applyAlignment="1">
      <alignment horizontal="left" vertical="center"/>
    </xf>
    <xf numFmtId="176" fontId="8" fillId="0" borderId="0" xfId="1" applyNumberFormat="1" applyFont="1" applyFill="1" applyBorder="1" applyAlignment="1">
      <alignment horizontal="left" vertical="center"/>
    </xf>
    <xf numFmtId="176" fontId="10" fillId="0" borderId="0" xfId="1" applyNumberFormat="1" applyFont="1" applyFill="1" applyBorder="1">
      <alignment vertical="center"/>
    </xf>
    <xf numFmtId="176" fontId="8" fillId="0" borderId="39" xfId="1" applyNumberFormat="1" applyFont="1" applyFill="1" applyBorder="1">
      <alignment vertical="center"/>
    </xf>
    <xf numFmtId="177" fontId="14" fillId="0" borderId="21" xfId="4" applyNumberFormat="1" applyFont="1" applyBorder="1" applyAlignment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>
      <alignment vertical="center"/>
    </xf>
    <xf numFmtId="176" fontId="14" fillId="0" borderId="21" xfId="4" applyNumberFormat="1" applyFont="1" applyBorder="1" applyAlignment="1">
      <alignment vertical="center"/>
    </xf>
    <xf numFmtId="178" fontId="14" fillId="0" borderId="47" xfId="1" applyNumberFormat="1" applyFont="1" applyBorder="1">
      <alignment vertical="center"/>
    </xf>
    <xf numFmtId="176" fontId="8" fillId="0" borderId="0" xfId="1" applyNumberFormat="1" applyFont="1" applyFill="1" applyAlignment="1">
      <alignment vertical="center"/>
    </xf>
    <xf numFmtId="176" fontId="14" fillId="0" borderId="21" xfId="4" applyNumberFormat="1" applyFont="1" applyFill="1" applyBorder="1" applyAlignment="1">
      <alignment vertical="center" shrinkToFit="1"/>
    </xf>
    <xf numFmtId="176" fontId="14" fillId="0" borderId="26" xfId="4" applyNumberFormat="1" applyFont="1" applyFill="1" applyBorder="1" applyAlignment="1">
      <alignment vertical="center" shrinkToFit="1"/>
    </xf>
    <xf numFmtId="177" fontId="14" fillId="0" borderId="21" xfId="4" applyNumberFormat="1" applyFont="1" applyBorder="1" applyAlignment="1">
      <alignment horizontal="left" vertical="center"/>
    </xf>
    <xf numFmtId="176" fontId="14" fillId="0" borderId="26" xfId="4" applyNumberFormat="1" applyFont="1" applyBorder="1" applyAlignment="1">
      <alignment horizontal="left" vertical="center" shrinkToFit="1"/>
    </xf>
    <xf numFmtId="176" fontId="14" fillId="0" borderId="26" xfId="1" applyNumberFormat="1" applyFont="1" applyBorder="1" applyAlignment="1">
      <alignment horizontal="left" vertical="center" shrinkToFit="1"/>
    </xf>
    <xf numFmtId="177" fontId="14" fillId="0" borderId="27" xfId="4" applyNumberFormat="1" applyFont="1" applyBorder="1" applyAlignment="1">
      <alignment horizontal="left" vertical="center"/>
    </xf>
    <xf numFmtId="177" fontId="14" fillId="0" borderId="19" xfId="4" applyNumberFormat="1" applyFont="1" applyBorder="1" applyAlignment="1">
      <alignment horizontal="left" vertical="center"/>
    </xf>
    <xf numFmtId="0" fontId="14" fillId="0" borderId="24" xfId="4" applyFont="1" applyBorder="1" applyAlignment="1">
      <alignment horizontal="left" vertical="center"/>
    </xf>
    <xf numFmtId="0" fontId="14" fillId="0" borderId="52" xfId="4" applyFont="1" applyBorder="1" applyAlignment="1">
      <alignment horizontal="left" vertical="center"/>
    </xf>
    <xf numFmtId="0" fontId="14" fillId="0" borderId="21" xfId="4" applyFont="1" applyBorder="1" applyAlignment="1">
      <alignment vertical="center"/>
    </xf>
    <xf numFmtId="0" fontId="14" fillId="0" borderId="26" xfId="4" applyFont="1" applyBorder="1" applyAlignment="1">
      <alignment vertical="center"/>
    </xf>
    <xf numFmtId="176" fontId="14" fillId="0" borderId="27" xfId="4" applyNumberFormat="1" applyFont="1" applyBorder="1" applyAlignment="1">
      <alignment horizontal="left" vertical="center"/>
    </xf>
    <xf numFmtId="176" fontId="14" fillId="0" borderId="18" xfId="4" applyNumberFormat="1" applyFont="1" applyBorder="1" applyAlignment="1">
      <alignment horizontal="left" vertical="center"/>
    </xf>
    <xf numFmtId="176" fontId="14" fillId="0" borderId="19" xfId="4" applyNumberFormat="1" applyFont="1" applyBorder="1" applyAlignment="1">
      <alignment horizontal="left" vertical="center"/>
    </xf>
    <xf numFmtId="176" fontId="14" fillId="0" borderId="17" xfId="4" applyNumberFormat="1" applyFont="1" applyBorder="1" applyAlignment="1">
      <alignment horizontal="left" vertical="center"/>
    </xf>
    <xf numFmtId="177" fontId="14" fillId="0" borderId="17" xfId="4" applyNumberFormat="1" applyFont="1" applyBorder="1" applyAlignment="1">
      <alignment vertical="center"/>
    </xf>
    <xf numFmtId="177" fontId="14" fillId="0" borderId="18" xfId="4" applyNumberFormat="1" applyFont="1" applyBorder="1" applyAlignment="1">
      <alignment vertical="center"/>
    </xf>
    <xf numFmtId="177" fontId="14" fillId="0" borderId="19" xfId="4" applyNumberFormat="1" applyFont="1" applyBorder="1" applyAlignment="1">
      <alignment vertical="center"/>
    </xf>
    <xf numFmtId="177" fontId="14" fillId="0" borderId="27" xfId="4" applyNumberFormat="1" applyFont="1" applyBorder="1" applyAlignment="1">
      <alignment vertical="center"/>
    </xf>
    <xf numFmtId="176" fontId="14" fillId="0" borderId="23" xfId="4" applyNumberFormat="1" applyFont="1" applyFill="1" applyBorder="1" applyAlignment="1">
      <alignment horizontal="left" vertical="center"/>
    </xf>
    <xf numFmtId="176" fontId="14" fillId="0" borderId="17" xfId="4" applyNumberFormat="1" applyFont="1" applyFill="1" applyBorder="1" applyAlignment="1">
      <alignment horizontal="left" vertical="center"/>
    </xf>
    <xf numFmtId="176" fontId="14" fillId="0" borderId="24" xfId="4" applyNumberFormat="1" applyFont="1" applyFill="1" applyBorder="1" applyAlignment="1">
      <alignment horizontal="left" vertical="center"/>
    </xf>
    <xf numFmtId="176" fontId="14" fillId="0" borderId="21" xfId="4" applyNumberFormat="1" applyFont="1" applyFill="1" applyBorder="1" applyAlignment="1">
      <alignment vertical="center"/>
    </xf>
    <xf numFmtId="176" fontId="14" fillId="0" borderId="27" xfId="4" applyNumberFormat="1" applyFont="1" applyFill="1" applyBorder="1" applyAlignment="1">
      <alignment vertical="center"/>
    </xf>
    <xf numFmtId="176" fontId="14" fillId="0" borderId="21" xfId="4" applyNumberFormat="1" applyFont="1" applyBorder="1" applyAlignment="1">
      <alignment horizontal="left" vertical="center"/>
    </xf>
    <xf numFmtId="176" fontId="14" fillId="0" borderId="26" xfId="4" applyNumberFormat="1" applyFont="1" applyBorder="1" applyAlignment="1">
      <alignment horizontal="left" vertical="center"/>
    </xf>
    <xf numFmtId="176" fontId="14" fillId="0" borderId="21" xfId="4" applyNumberFormat="1" applyFont="1" applyBorder="1" applyAlignment="1">
      <alignment horizontal="left" vertical="center" shrinkToFit="1"/>
    </xf>
    <xf numFmtId="176" fontId="14" fillId="0" borderId="26" xfId="4" applyNumberFormat="1" applyFont="1" applyBorder="1" applyAlignment="1">
      <alignment horizontal="left" vertical="center" shrinkToFit="1"/>
    </xf>
    <xf numFmtId="176" fontId="14" fillId="0" borderId="8" xfId="4" applyNumberFormat="1" applyFont="1" applyBorder="1" applyAlignment="1">
      <alignment horizontal="left" vertical="center"/>
    </xf>
    <xf numFmtId="176" fontId="14" fillId="0" borderId="9" xfId="4" applyNumberFormat="1" applyFont="1" applyBorder="1" applyAlignment="1">
      <alignment horizontal="left" vertical="center"/>
    </xf>
    <xf numFmtId="176" fontId="14" fillId="0" borderId="10" xfId="4" applyNumberFormat="1" applyFont="1" applyBorder="1" applyAlignment="1">
      <alignment horizontal="left" vertical="center"/>
    </xf>
    <xf numFmtId="176" fontId="14" fillId="0" borderId="21" xfId="4" applyNumberFormat="1" applyFont="1" applyBorder="1" applyAlignment="1">
      <alignment vertical="center" shrinkToFit="1"/>
    </xf>
    <xf numFmtId="176" fontId="14" fillId="0" borderId="26" xfId="4" applyNumberFormat="1" applyFont="1" applyBorder="1" applyAlignment="1">
      <alignment vertical="center" shrinkToFit="1"/>
    </xf>
    <xf numFmtId="176" fontId="14" fillId="0" borderId="27" xfId="4" applyNumberFormat="1" applyFont="1" applyBorder="1" applyAlignment="1">
      <alignment vertical="center"/>
    </xf>
    <xf numFmtId="176" fontId="14" fillId="0" borderId="18" xfId="4" applyNumberFormat="1" applyFont="1" applyBorder="1" applyAlignment="1">
      <alignment vertical="center"/>
    </xf>
    <xf numFmtId="176" fontId="14" fillId="0" borderId="19" xfId="4" applyNumberFormat="1" applyFont="1" applyBorder="1" applyAlignment="1">
      <alignment vertical="center"/>
    </xf>
    <xf numFmtId="176" fontId="14" fillId="2" borderId="21" xfId="4" applyNumberFormat="1" applyFont="1" applyFill="1" applyBorder="1" applyAlignment="1">
      <alignment horizontal="left" vertical="center"/>
    </xf>
    <xf numFmtId="176" fontId="14" fillId="2" borderId="26" xfId="4" applyNumberFormat="1" applyFont="1" applyFill="1" applyBorder="1" applyAlignment="1">
      <alignment horizontal="left" vertical="center"/>
    </xf>
    <xf numFmtId="176" fontId="14" fillId="0" borderId="27" xfId="1" applyNumberFormat="1" applyFont="1" applyBorder="1" applyAlignment="1">
      <alignment horizontal="left" vertical="center" shrinkToFit="1"/>
    </xf>
    <xf numFmtId="176" fontId="14" fillId="0" borderId="19" xfId="1" applyNumberFormat="1" applyFont="1" applyBorder="1" applyAlignment="1">
      <alignment horizontal="left" vertical="center" shrinkToFit="1"/>
    </xf>
    <xf numFmtId="176" fontId="14" fillId="0" borderId="21" xfId="1" applyNumberFormat="1" applyFont="1" applyBorder="1" applyAlignment="1">
      <alignment vertical="center" shrinkToFit="1"/>
    </xf>
    <xf numFmtId="176" fontId="14" fillId="0" borderId="26" xfId="1" applyNumberFormat="1" applyFont="1" applyBorder="1" applyAlignment="1">
      <alignment vertical="center" shrinkToFit="1"/>
    </xf>
    <xf numFmtId="176" fontId="14" fillId="0" borderId="21" xfId="1" applyNumberFormat="1" applyFont="1" applyBorder="1" applyAlignment="1">
      <alignment horizontal="left" vertical="center" shrinkToFit="1"/>
    </xf>
    <xf numFmtId="176" fontId="14" fillId="0" borderId="26" xfId="1" applyNumberFormat="1" applyFont="1" applyBorder="1" applyAlignment="1">
      <alignment horizontal="left" vertical="center" shrinkToFit="1"/>
    </xf>
    <xf numFmtId="176" fontId="14" fillId="2" borderId="21" xfId="1" applyNumberFormat="1" applyFont="1" applyFill="1" applyBorder="1" applyAlignment="1">
      <alignment horizontal="left" vertical="center" shrinkToFit="1"/>
    </xf>
    <xf numFmtId="176" fontId="14" fillId="2" borderId="26" xfId="1" applyNumberFormat="1" applyFont="1" applyFill="1" applyBorder="1" applyAlignment="1">
      <alignment horizontal="left" vertical="center" shrinkToFit="1"/>
    </xf>
    <xf numFmtId="176" fontId="14" fillId="2" borderId="21" xfId="4" applyNumberFormat="1" applyFont="1" applyFill="1" applyBorder="1" applyAlignment="1">
      <alignment horizontal="left" vertical="center" shrinkToFit="1"/>
    </xf>
    <xf numFmtId="176" fontId="14" fillId="2" borderId="26" xfId="4" applyNumberFormat="1" applyFont="1" applyFill="1" applyBorder="1" applyAlignment="1">
      <alignment horizontal="left" vertical="center" shrinkToFit="1"/>
    </xf>
    <xf numFmtId="176" fontId="14" fillId="0" borderId="17" xfId="4" applyNumberFormat="1" applyFont="1" applyBorder="1" applyAlignment="1">
      <alignment vertical="center"/>
    </xf>
    <xf numFmtId="177" fontId="14" fillId="0" borderId="27" xfId="4" applyNumberFormat="1" applyFont="1" applyBorder="1" applyAlignment="1">
      <alignment horizontal="left" vertical="center" shrinkToFit="1"/>
    </xf>
    <xf numFmtId="177" fontId="14" fillId="0" borderId="19" xfId="4" applyNumberFormat="1" applyFont="1" applyBorder="1" applyAlignment="1">
      <alignment horizontal="left" vertical="center" shrinkToFit="1"/>
    </xf>
    <xf numFmtId="177" fontId="14" fillId="0" borderId="21" xfId="4" applyNumberFormat="1" applyFont="1" applyBorder="1" applyAlignment="1">
      <alignment horizontal="left" vertical="center" shrinkToFit="1"/>
    </xf>
    <xf numFmtId="177" fontId="14" fillId="0" borderId="26" xfId="4" applyNumberFormat="1" applyFont="1" applyBorder="1" applyAlignment="1">
      <alignment horizontal="left" vertical="center" shrinkToFit="1"/>
    </xf>
    <xf numFmtId="176" fontId="13" fillId="0" borderId="15" xfId="4" applyNumberFormat="1" applyFont="1" applyBorder="1" applyAlignment="1">
      <alignment horizontal="center" vertical="center"/>
    </xf>
    <xf numFmtId="176" fontId="13" fillId="0" borderId="41" xfId="4" applyNumberFormat="1" applyFont="1" applyBorder="1" applyAlignment="1">
      <alignment horizontal="center" vertical="center"/>
    </xf>
    <xf numFmtId="176" fontId="13" fillId="0" borderId="42" xfId="4" applyNumberFormat="1" applyFont="1" applyBorder="1" applyAlignment="1">
      <alignment horizontal="center" vertical="center"/>
    </xf>
    <xf numFmtId="177" fontId="14" fillId="0" borderId="21" xfId="1" applyNumberFormat="1" applyFont="1" applyBorder="1" applyAlignment="1">
      <alignment horizontal="left" vertical="center" shrinkToFit="1"/>
    </xf>
    <xf numFmtId="177" fontId="14" fillId="0" borderId="26" xfId="1" applyNumberFormat="1" applyFont="1" applyBorder="1" applyAlignment="1">
      <alignment horizontal="left" vertical="center" shrinkToFit="1"/>
    </xf>
    <xf numFmtId="177" fontId="14" fillId="0" borderId="21" xfId="4" applyNumberFormat="1" applyFont="1" applyBorder="1" applyAlignment="1">
      <alignment horizontal="left" vertical="center"/>
    </xf>
    <xf numFmtId="177" fontId="14" fillId="0" borderId="26" xfId="4" applyNumberFormat="1" applyFont="1" applyBorder="1" applyAlignment="1">
      <alignment horizontal="left" vertical="center"/>
    </xf>
    <xf numFmtId="177" fontId="14" fillId="0" borderId="17" xfId="4" applyNumberFormat="1" applyFont="1" applyBorder="1" applyAlignment="1">
      <alignment horizontal="left" vertical="center"/>
    </xf>
    <xf numFmtId="177" fontId="14" fillId="0" borderId="18" xfId="4" applyNumberFormat="1" applyFont="1" applyBorder="1" applyAlignment="1">
      <alignment horizontal="left" vertical="center"/>
    </xf>
    <xf numFmtId="177" fontId="13" fillId="0" borderId="15" xfId="4" applyNumberFormat="1" applyFont="1" applyBorder="1" applyAlignment="1">
      <alignment horizontal="center" vertical="center"/>
    </xf>
    <xf numFmtId="177" fontId="13" fillId="0" borderId="41" xfId="4" applyNumberFormat="1" applyFont="1" applyBorder="1" applyAlignment="1">
      <alignment horizontal="center" vertical="center"/>
    </xf>
    <xf numFmtId="177" fontId="13" fillId="0" borderId="42" xfId="4" applyNumberFormat="1" applyFont="1" applyBorder="1" applyAlignment="1">
      <alignment horizontal="center" vertical="center"/>
    </xf>
    <xf numFmtId="177" fontId="14" fillId="0" borderId="21" xfId="4" applyNumberFormat="1" applyFont="1" applyBorder="1" applyAlignment="1">
      <alignment vertical="center" shrinkToFit="1"/>
    </xf>
    <xf numFmtId="177" fontId="14" fillId="0" borderId="26" xfId="4" applyNumberFormat="1" applyFont="1" applyBorder="1" applyAlignment="1">
      <alignment vertical="center" shrinkToFit="1"/>
    </xf>
    <xf numFmtId="176" fontId="13" fillId="0" borderId="43" xfId="1" applyNumberFormat="1" applyFont="1" applyFill="1" applyBorder="1" applyAlignment="1">
      <alignment horizontal="center" vertical="center"/>
    </xf>
    <xf numFmtId="176" fontId="13" fillId="0" borderId="44" xfId="1" applyNumberFormat="1" applyFont="1" applyFill="1" applyBorder="1" applyAlignment="1">
      <alignment horizontal="center" vertical="center"/>
    </xf>
    <xf numFmtId="176" fontId="13" fillId="0" borderId="45" xfId="1" applyNumberFormat="1" applyFont="1" applyFill="1" applyBorder="1" applyAlignment="1">
      <alignment horizontal="center" vertical="center"/>
    </xf>
    <xf numFmtId="176" fontId="14" fillId="0" borderId="21" xfId="4" applyNumberFormat="1" applyFont="1" applyFill="1" applyBorder="1" applyAlignment="1">
      <alignment horizontal="left" vertical="center"/>
    </xf>
    <xf numFmtId="176" fontId="14" fillId="0" borderId="27" xfId="4" applyNumberFormat="1" applyFont="1" applyFill="1" applyBorder="1" applyAlignment="1">
      <alignment horizontal="left" vertical="center"/>
    </xf>
    <xf numFmtId="176" fontId="14" fillId="0" borderId="26" xfId="4" applyNumberFormat="1" applyFont="1" applyFill="1" applyBorder="1" applyAlignment="1">
      <alignment horizontal="left" vertical="center"/>
    </xf>
    <xf numFmtId="176" fontId="14" fillId="0" borderId="17" xfId="4" applyNumberFormat="1" applyFont="1" applyFill="1" applyBorder="1" applyAlignment="1">
      <alignment vertical="center" shrinkToFit="1"/>
    </xf>
    <xf numFmtId="176" fontId="14" fillId="0" borderId="18" xfId="4" applyNumberFormat="1" applyFont="1" applyFill="1" applyBorder="1" applyAlignment="1">
      <alignment vertical="center" shrinkToFit="1"/>
    </xf>
    <xf numFmtId="176" fontId="14" fillId="0" borderId="19" xfId="4" applyNumberFormat="1" applyFont="1" applyFill="1" applyBorder="1" applyAlignment="1">
      <alignment vertical="center" shrinkToFit="1"/>
    </xf>
    <xf numFmtId="176" fontId="14" fillId="0" borderId="27" xfId="1" applyNumberFormat="1" applyFont="1" applyFill="1" applyBorder="1" applyAlignment="1">
      <alignment shrinkToFit="1"/>
    </xf>
    <xf numFmtId="176" fontId="14" fillId="0" borderId="19" xfId="1" applyNumberFormat="1" applyFont="1" applyFill="1" applyBorder="1" applyAlignment="1">
      <alignment shrinkToFit="1"/>
    </xf>
    <xf numFmtId="176" fontId="13" fillId="0" borderId="15" xfId="4" applyNumberFormat="1" applyFont="1" applyBorder="1" applyAlignment="1">
      <alignment horizontal="center" vertical="center" shrinkToFit="1"/>
    </xf>
    <xf numFmtId="176" fontId="13" fillId="0" borderId="41" xfId="4" applyNumberFormat="1" applyFont="1" applyBorder="1" applyAlignment="1">
      <alignment horizontal="center" vertical="center" shrinkToFit="1"/>
    </xf>
    <xf numFmtId="176" fontId="13" fillId="0" borderId="42" xfId="4" applyNumberFormat="1" applyFont="1" applyBorder="1" applyAlignment="1">
      <alignment horizontal="center" vertical="center" shrinkToFit="1"/>
    </xf>
    <xf numFmtId="176" fontId="14" fillId="0" borderId="17" xfId="4" applyNumberFormat="1" applyFont="1" applyBorder="1" applyAlignment="1">
      <alignment horizontal="left" vertical="center" shrinkToFit="1"/>
    </xf>
    <xf numFmtId="176" fontId="14" fillId="0" borderId="18" xfId="4" applyNumberFormat="1" applyFont="1" applyBorder="1" applyAlignment="1">
      <alignment horizontal="left" vertical="center" shrinkToFit="1"/>
    </xf>
    <xf numFmtId="176" fontId="14" fillId="0" borderId="19" xfId="4" applyNumberFormat="1" applyFont="1" applyBorder="1" applyAlignment="1">
      <alignment horizontal="left" vertical="center" shrinkToFit="1"/>
    </xf>
    <xf numFmtId="176" fontId="14" fillId="0" borderId="21" xfId="4" applyNumberFormat="1" applyFont="1" applyFill="1" applyBorder="1" applyAlignment="1">
      <alignment vertical="center" shrinkToFit="1"/>
    </xf>
    <xf numFmtId="176" fontId="14" fillId="0" borderId="26" xfId="4" applyNumberFormat="1" applyFont="1" applyFill="1" applyBorder="1" applyAlignment="1">
      <alignment vertical="center" shrinkToFit="1"/>
    </xf>
    <xf numFmtId="176" fontId="14" fillId="0" borderId="18" xfId="4" applyNumberFormat="1" applyFont="1" applyFill="1" applyBorder="1" applyAlignment="1">
      <alignment horizontal="left" vertical="center"/>
    </xf>
    <xf numFmtId="176" fontId="14" fillId="0" borderId="19" xfId="4" applyNumberFormat="1" applyFont="1" applyFill="1" applyBorder="1" applyAlignment="1">
      <alignment horizontal="left" vertical="center"/>
    </xf>
    <xf numFmtId="176" fontId="14" fillId="0" borderId="34" xfId="1" applyNumberFormat="1" applyFont="1" applyFill="1" applyBorder="1" applyAlignment="1">
      <alignment vertical="center" shrinkToFit="1"/>
    </xf>
    <xf numFmtId="176" fontId="14" fillId="0" borderId="21" xfId="1" applyNumberFormat="1" applyFont="1" applyFill="1" applyBorder="1" applyAlignment="1">
      <alignment vertical="center" shrinkToFit="1"/>
    </xf>
    <xf numFmtId="176" fontId="14" fillId="0" borderId="26" xfId="1" applyNumberFormat="1" applyFont="1" applyFill="1" applyBorder="1" applyAlignment="1">
      <alignment vertical="center" shrinkToFit="1"/>
    </xf>
    <xf numFmtId="176" fontId="14" fillId="0" borderId="27" xfId="4" applyNumberFormat="1" applyFont="1" applyFill="1" applyBorder="1" applyAlignment="1">
      <alignment vertical="center" shrinkToFit="1"/>
    </xf>
    <xf numFmtId="176" fontId="9" fillId="0" borderId="0" xfId="2" applyNumberFormat="1" applyFont="1" applyFill="1" applyAlignment="1">
      <alignment horizontal="center" vertical="center" wrapText="1"/>
    </xf>
    <xf numFmtId="176" fontId="9" fillId="0" borderId="0" xfId="2" applyNumberFormat="1" applyFont="1" applyFill="1" applyAlignment="1">
      <alignment horizontal="center" vertical="center"/>
    </xf>
    <xf numFmtId="176" fontId="11" fillId="0" borderId="0" xfId="3" applyNumberFormat="1" applyFont="1" applyFill="1" applyBorder="1" applyAlignment="1">
      <alignment horizontal="right" vertical="center" shrinkToFit="1"/>
    </xf>
    <xf numFmtId="176" fontId="13" fillId="0" borderId="1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6" fontId="13" fillId="0" borderId="8" xfId="4" applyNumberFormat="1" applyFont="1" applyFill="1" applyBorder="1" applyAlignment="1">
      <alignment horizontal="center" vertical="center" shrinkToFit="1"/>
    </xf>
    <xf numFmtId="176" fontId="13" fillId="0" borderId="9" xfId="4" applyNumberFormat="1" applyFont="1" applyFill="1" applyBorder="1" applyAlignment="1">
      <alignment horizontal="center" vertical="center" shrinkToFit="1"/>
    </xf>
    <xf numFmtId="176" fontId="13" fillId="0" borderId="10" xfId="4" applyNumberFormat="1" applyFont="1" applyFill="1" applyBorder="1" applyAlignment="1">
      <alignment horizontal="center" vertical="center" shrinkToFit="1"/>
    </xf>
    <xf numFmtId="176" fontId="13" fillId="0" borderId="14" xfId="4" applyNumberFormat="1" applyFont="1" applyFill="1" applyBorder="1" applyAlignment="1">
      <alignment horizontal="center" vertical="center"/>
    </xf>
    <xf numFmtId="176" fontId="13" fillId="0" borderId="15" xfId="4" applyNumberFormat="1" applyFont="1" applyFill="1" applyBorder="1" applyAlignment="1">
      <alignment horizontal="center" vertical="center"/>
    </xf>
    <xf numFmtId="176" fontId="13" fillId="0" borderId="16" xfId="4" applyNumberFormat="1" applyFont="1" applyFill="1" applyBorder="1" applyAlignment="1">
      <alignment horizontal="center" vertical="center"/>
    </xf>
    <xf numFmtId="176" fontId="14" fillId="0" borderId="17" xfId="4" applyNumberFormat="1" applyFont="1" applyBorder="1" applyAlignment="1" applyProtection="1">
      <alignment horizontal="left" vertical="center" shrinkToFit="1"/>
      <protection locked="0"/>
    </xf>
    <xf numFmtId="176" fontId="14" fillId="0" borderId="18" xfId="4" applyNumberFormat="1" applyFont="1" applyBorder="1" applyAlignment="1" applyProtection="1">
      <alignment horizontal="left" vertical="center" shrinkToFit="1"/>
      <protection locked="0"/>
    </xf>
    <xf numFmtId="176" fontId="14" fillId="0" borderId="19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4" applyNumberFormat="1" applyFont="1" applyBorder="1" applyAlignment="1" applyProtection="1">
      <alignment horizontal="center" vertical="center" shrinkToFit="1"/>
      <protection locked="0"/>
    </xf>
    <xf numFmtId="176" fontId="14" fillId="0" borderId="26" xfId="4" applyNumberFormat="1" applyFont="1" applyBorder="1" applyAlignment="1" applyProtection="1">
      <alignment horizontal="center" vertical="center" shrinkToFit="1"/>
      <protection locked="0"/>
    </xf>
    <xf numFmtId="176" fontId="14" fillId="0" borderId="34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4" applyNumberFormat="1" applyFont="1" applyBorder="1" applyAlignment="1" applyProtection="1">
      <alignment horizontal="left" vertical="center" shrinkToFit="1"/>
      <protection locked="0"/>
    </xf>
    <xf numFmtId="176" fontId="14" fillId="0" borderId="26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1" applyNumberFormat="1" applyFont="1" applyBorder="1" applyAlignment="1" applyProtection="1">
      <alignment horizontal="left" shrinkToFit="1"/>
      <protection locked="0"/>
    </xf>
    <xf numFmtId="176" fontId="14" fillId="0" borderId="26" xfId="1" applyNumberFormat="1" applyFont="1" applyBorder="1" applyAlignment="1" applyProtection="1">
      <alignment horizontal="left" shrinkToFit="1"/>
      <protection locked="0"/>
    </xf>
    <xf numFmtId="176" fontId="14" fillId="0" borderId="21" xfId="4" applyNumberFormat="1" applyFont="1" applyBorder="1" applyAlignment="1">
      <alignment horizontal="center" vertical="center" shrinkToFit="1"/>
    </xf>
    <xf numFmtId="176" fontId="14" fillId="0" borderId="26" xfId="4" applyNumberFormat="1" applyFont="1" applyBorder="1" applyAlignment="1">
      <alignment horizontal="center" vertical="center" shrinkToFit="1"/>
    </xf>
    <xf numFmtId="176" fontId="14" fillId="0" borderId="21" xfId="1" applyNumberFormat="1" applyFont="1" applyBorder="1" applyAlignment="1">
      <alignment horizontal="left" shrinkToFit="1"/>
    </xf>
    <xf numFmtId="176" fontId="14" fillId="0" borderId="26" xfId="1" applyNumberFormat="1" applyFont="1" applyBorder="1" applyAlignment="1">
      <alignment horizontal="left" shrinkToFit="1"/>
    </xf>
    <xf numFmtId="176" fontId="13" fillId="0" borderId="15" xfId="4" applyNumberFormat="1" applyFont="1" applyBorder="1" applyAlignment="1" applyProtection="1">
      <alignment horizontal="center" vertical="center" shrinkToFit="1"/>
      <protection locked="0"/>
    </xf>
    <xf numFmtId="176" fontId="13" fillId="0" borderId="41" xfId="4" applyNumberFormat="1" applyFont="1" applyBorder="1" applyAlignment="1" applyProtection="1">
      <alignment horizontal="center" vertical="center" shrinkToFit="1"/>
      <protection locked="0"/>
    </xf>
    <xf numFmtId="176" fontId="13" fillId="0" borderId="42" xfId="4" applyNumberFormat="1" applyFont="1" applyBorder="1" applyAlignment="1" applyProtection="1">
      <alignment horizontal="center" vertical="center" shrinkToFit="1"/>
      <protection locked="0"/>
    </xf>
    <xf numFmtId="176" fontId="14" fillId="0" borderId="27" xfId="4" applyNumberFormat="1" applyFont="1" applyFill="1" applyBorder="1" applyAlignment="1">
      <alignment horizontal="left" vertical="center" shrinkToFit="1"/>
    </xf>
    <xf numFmtId="176" fontId="14" fillId="0" borderId="19" xfId="4" applyNumberFormat="1" applyFont="1" applyFill="1" applyBorder="1" applyAlignment="1">
      <alignment horizontal="left" vertical="center" shrinkToFit="1"/>
    </xf>
    <xf numFmtId="176" fontId="14" fillId="0" borderId="18" xfId="4" applyNumberFormat="1" applyFont="1" applyFill="1" applyBorder="1" applyAlignment="1">
      <alignment vertical="center"/>
    </xf>
    <xf numFmtId="176" fontId="14" fillId="0" borderId="19" xfId="4" applyNumberFormat="1" applyFont="1" applyFill="1" applyBorder="1" applyAlignment="1">
      <alignment vertical="center"/>
    </xf>
    <xf numFmtId="176" fontId="14" fillId="0" borderId="17" xfId="4" applyNumberFormat="1" applyFont="1" applyFill="1" applyBorder="1" applyAlignment="1">
      <alignment vertical="center"/>
    </xf>
    <xf numFmtId="176" fontId="13" fillId="0" borderId="0" xfId="1" applyNumberFormat="1" applyFont="1" applyFill="1" applyBorder="1" applyAlignment="1">
      <alignment vertical="center"/>
    </xf>
    <xf numFmtId="176" fontId="13" fillId="0" borderId="58" xfId="1" applyNumberFormat="1" applyFont="1" applyFill="1" applyBorder="1" applyAlignment="1">
      <alignment vertical="center"/>
    </xf>
    <xf numFmtId="178" fontId="14" fillId="0" borderId="60" xfId="1" applyNumberFormat="1" applyFont="1" applyBorder="1">
      <alignment vertical="center"/>
    </xf>
    <xf numFmtId="178" fontId="14" fillId="0" borderId="59" xfId="1" applyNumberFormat="1" applyFont="1" applyBorder="1">
      <alignment vertical="center"/>
    </xf>
    <xf numFmtId="0" fontId="14" fillId="0" borderId="20" xfId="1" applyNumberFormat="1" applyFont="1" applyBorder="1">
      <alignment vertical="center"/>
    </xf>
    <xf numFmtId="0" fontId="14" fillId="0" borderId="21" xfId="1" applyNumberFormat="1" applyFont="1" applyBorder="1">
      <alignment vertical="center"/>
    </xf>
    <xf numFmtId="0" fontId="14" fillId="0" borderId="22" xfId="1" applyNumberFormat="1" applyFont="1" applyBorder="1">
      <alignment vertical="center"/>
    </xf>
    <xf numFmtId="0" fontId="14" fillId="0" borderId="50" xfId="1" applyNumberFormat="1" applyFont="1" applyBorder="1">
      <alignment vertical="center"/>
    </xf>
    <xf numFmtId="0" fontId="13" fillId="0" borderId="13" xfId="1" applyNumberFormat="1" applyFont="1" applyBorder="1">
      <alignment vertical="center"/>
    </xf>
    <xf numFmtId="0" fontId="14" fillId="0" borderId="61" xfId="1" applyNumberFormat="1" applyFont="1" applyBorder="1">
      <alignment vertical="center"/>
    </xf>
    <xf numFmtId="0" fontId="14" fillId="0" borderId="53" xfId="1" applyNumberFormat="1" applyFont="1" applyBorder="1">
      <alignment vertical="center"/>
    </xf>
    <xf numFmtId="180" fontId="13" fillId="0" borderId="11" xfId="1" applyNumberFormat="1" applyFont="1" applyBorder="1">
      <alignment vertical="center"/>
    </xf>
    <xf numFmtId="180" fontId="13" fillId="0" borderId="12" xfId="1" applyNumberFormat="1" applyFont="1" applyBorder="1">
      <alignment vertical="center"/>
    </xf>
    <xf numFmtId="180" fontId="14" fillId="0" borderId="20" xfId="1" applyNumberFormat="1" applyFont="1" applyBorder="1">
      <alignment vertical="center"/>
    </xf>
    <xf numFmtId="180" fontId="14" fillId="0" borderId="21" xfId="1" applyNumberFormat="1" applyFont="1" applyBorder="1">
      <alignment vertical="center"/>
    </xf>
    <xf numFmtId="180" fontId="14" fillId="0" borderId="22" xfId="1" applyNumberFormat="1" applyFont="1" applyBorder="1">
      <alignment vertical="center"/>
    </xf>
    <xf numFmtId="180" fontId="14" fillId="0" borderId="46" xfId="1" applyNumberFormat="1" applyFont="1" applyBorder="1">
      <alignment vertical="center"/>
    </xf>
    <xf numFmtId="180" fontId="14" fillId="0" borderId="29" xfId="1" applyNumberFormat="1" applyFont="1" applyBorder="1">
      <alignment vertical="center"/>
    </xf>
    <xf numFmtId="176" fontId="14" fillId="0" borderId="25" xfId="4" applyNumberFormat="1" applyFont="1" applyFill="1" applyBorder="1" applyAlignment="1">
      <alignment horizontal="center" vertical="center" shrinkToFit="1"/>
    </xf>
    <xf numFmtId="176" fontId="14" fillId="0" borderId="28" xfId="4" applyNumberFormat="1" applyFont="1" applyFill="1" applyBorder="1" applyAlignment="1">
      <alignment horizontal="center" vertical="center" shrinkToFit="1"/>
    </xf>
    <xf numFmtId="176" fontId="14" fillId="0" borderId="31" xfId="4" applyNumberFormat="1" applyFont="1" applyFill="1" applyBorder="1" applyAlignment="1">
      <alignment horizontal="center" vertical="center" shrinkToFit="1"/>
    </xf>
    <xf numFmtId="176" fontId="14" fillId="0" borderId="29" xfId="4" applyNumberFormat="1" applyFont="1" applyFill="1" applyBorder="1" applyAlignment="1">
      <alignment horizontal="center" vertical="center" shrinkToFit="1"/>
    </xf>
    <xf numFmtId="176" fontId="14" fillId="0" borderId="30" xfId="4" applyNumberFormat="1" applyFont="1" applyFill="1" applyBorder="1" applyAlignment="1">
      <alignment horizontal="center" vertical="center" shrinkToFit="1"/>
    </xf>
    <xf numFmtId="176" fontId="14" fillId="0" borderId="32" xfId="4" applyNumberFormat="1" applyFont="1" applyFill="1" applyBorder="1" applyAlignment="1">
      <alignment horizontal="center" vertical="center" shrinkToFit="1"/>
    </xf>
    <xf numFmtId="176" fontId="14" fillId="0" borderId="25" xfId="1" applyNumberFormat="1" applyFont="1" applyFill="1" applyBorder="1" applyAlignment="1">
      <alignment horizontal="center" vertical="center" shrinkToFit="1"/>
    </xf>
    <xf numFmtId="176" fontId="14" fillId="0" borderId="31" xfId="1" applyNumberFormat="1" applyFont="1" applyFill="1" applyBorder="1" applyAlignment="1">
      <alignment horizontal="center" vertical="center" shrinkToFit="1"/>
    </xf>
    <xf numFmtId="0" fontId="14" fillId="0" borderId="25" xfId="4" applyFont="1" applyBorder="1" applyAlignment="1">
      <alignment horizontal="center" vertical="center" shrinkToFit="1"/>
    </xf>
    <xf numFmtId="0" fontId="14" fillId="0" borderId="28" xfId="4" applyFont="1" applyBorder="1" applyAlignment="1">
      <alignment horizontal="center" vertical="center" shrinkToFit="1"/>
    </xf>
    <xf numFmtId="0" fontId="14" fillId="0" borderId="31" xfId="4" applyFont="1" applyBorder="1" applyAlignment="1">
      <alignment horizontal="center" vertical="center" shrinkToFit="1"/>
    </xf>
    <xf numFmtId="0" fontId="14" fillId="0" borderId="29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176" fontId="14" fillId="0" borderId="62" xfId="4" applyNumberFormat="1" applyFont="1" applyFill="1" applyBorder="1" applyAlignment="1">
      <alignment horizontal="center" vertical="center" shrinkToFit="1"/>
    </xf>
    <xf numFmtId="176" fontId="14" fillId="0" borderId="29" xfId="1" applyNumberFormat="1" applyFont="1" applyFill="1" applyBorder="1" applyAlignment="1">
      <alignment horizontal="center" shrinkToFit="1"/>
    </xf>
    <xf numFmtId="176" fontId="14" fillId="0" borderId="59" xfId="1" applyNumberFormat="1" applyFont="1" applyFill="1" applyBorder="1" applyAlignment="1">
      <alignment horizontal="center" shrinkToFit="1"/>
    </xf>
    <xf numFmtId="176" fontId="14" fillId="0" borderId="29" xfId="4" applyNumberFormat="1" applyFont="1" applyBorder="1" applyAlignment="1">
      <alignment horizontal="center" vertical="center" shrinkToFit="1"/>
    </xf>
    <xf numFmtId="176" fontId="14" fillId="0" borderId="30" xfId="4" applyNumberFormat="1" applyFont="1" applyBorder="1" applyAlignment="1">
      <alignment horizontal="center" vertical="center" shrinkToFit="1"/>
    </xf>
    <xf numFmtId="176" fontId="14" fillId="0" borderId="32" xfId="4" applyNumberFormat="1" applyFont="1" applyBorder="1" applyAlignment="1">
      <alignment horizontal="center" vertical="center" shrinkToFit="1"/>
    </xf>
    <xf numFmtId="176" fontId="14" fillId="0" borderId="25" xfId="4" applyNumberFormat="1" applyFont="1" applyBorder="1" applyAlignment="1">
      <alignment horizontal="center" vertical="center" shrinkToFit="1"/>
    </xf>
    <xf numFmtId="176" fontId="14" fillId="0" borderId="28" xfId="4" applyNumberFormat="1" applyFont="1" applyBorder="1" applyAlignment="1">
      <alignment horizontal="center" vertical="center" shrinkToFit="1"/>
    </xf>
    <xf numFmtId="176" fontId="14" fillId="0" borderId="62" xfId="4" applyNumberFormat="1" applyFont="1" applyBorder="1" applyAlignment="1">
      <alignment horizontal="center" vertical="center" shrinkToFit="1"/>
    </xf>
    <xf numFmtId="176" fontId="14" fillId="0" borderId="29" xfId="1" applyNumberFormat="1" applyFont="1" applyBorder="1" applyAlignment="1">
      <alignment horizontal="center" shrinkToFit="1"/>
    </xf>
    <xf numFmtId="176" fontId="14" fillId="0" borderId="59" xfId="1" applyNumberFormat="1" applyFont="1" applyBorder="1" applyAlignment="1">
      <alignment horizontal="center" shrinkToFit="1"/>
    </xf>
    <xf numFmtId="176" fontId="14" fillId="0" borderId="25" xfId="4" applyNumberFormat="1" applyFont="1" applyFill="1" applyBorder="1" applyAlignment="1" applyProtection="1">
      <alignment horizontal="center" vertical="center" shrinkToFit="1"/>
      <protection locked="0"/>
    </xf>
    <xf numFmtId="176" fontId="14" fillId="0" borderId="31" xfId="4" applyNumberFormat="1" applyFont="1" applyFill="1" applyBorder="1" applyAlignment="1" applyProtection="1">
      <alignment horizontal="center" vertical="center" shrinkToFit="1"/>
      <protection locked="0"/>
    </xf>
    <xf numFmtId="176" fontId="14" fillId="0" borderId="25" xfId="4" applyNumberFormat="1" applyFont="1" applyBorder="1" applyAlignment="1" applyProtection="1">
      <alignment horizontal="center" vertical="center" shrinkToFit="1"/>
      <protection locked="0"/>
    </xf>
    <xf numFmtId="176" fontId="14" fillId="0" borderId="35" xfId="4" applyNumberFormat="1" applyFont="1" applyBorder="1" applyAlignment="1" applyProtection="1">
      <alignment horizontal="center" vertical="center" shrinkToFit="1"/>
      <protection locked="0"/>
    </xf>
    <xf numFmtId="176" fontId="14" fillId="0" borderId="25" xfId="4" applyNumberFormat="1" applyFont="1" applyFill="1" applyBorder="1" applyAlignment="1">
      <alignment horizontal="center" vertical="center"/>
    </xf>
    <xf numFmtId="176" fontId="14" fillId="0" borderId="28" xfId="4" applyNumberFormat="1" applyFont="1" applyFill="1" applyBorder="1" applyAlignment="1">
      <alignment horizontal="center" vertical="center"/>
    </xf>
    <xf numFmtId="176" fontId="14" fillId="0" borderId="31" xfId="4" applyNumberFormat="1" applyFont="1" applyFill="1" applyBorder="1" applyAlignment="1">
      <alignment horizontal="center" vertical="center"/>
    </xf>
    <xf numFmtId="176" fontId="14" fillId="0" borderId="29" xfId="4" applyNumberFormat="1" applyFont="1" applyFill="1" applyBorder="1" applyAlignment="1">
      <alignment horizontal="center" vertical="center"/>
    </xf>
    <xf numFmtId="176" fontId="14" fillId="0" borderId="30" xfId="4" applyNumberFormat="1" applyFont="1" applyFill="1" applyBorder="1" applyAlignment="1">
      <alignment horizontal="center" vertical="center"/>
    </xf>
    <xf numFmtId="176" fontId="14" fillId="0" borderId="32" xfId="4" applyNumberFormat="1" applyFont="1" applyFill="1" applyBorder="1" applyAlignment="1">
      <alignment horizontal="center" vertical="center"/>
    </xf>
    <xf numFmtId="176" fontId="14" fillId="0" borderId="29" xfId="1" applyNumberFormat="1" applyFont="1" applyFill="1" applyBorder="1" applyAlignment="1">
      <alignment horizontal="center"/>
    </xf>
    <xf numFmtId="176" fontId="14" fillId="0" borderId="32" xfId="1" applyNumberFormat="1" applyFont="1" applyFill="1" applyBorder="1" applyAlignment="1">
      <alignment horizontal="center"/>
    </xf>
    <xf numFmtId="0" fontId="14" fillId="0" borderId="47" xfId="1" applyNumberFormat="1" applyFont="1" applyBorder="1">
      <alignment vertical="center"/>
    </xf>
    <xf numFmtId="180" fontId="13" fillId="0" borderId="13" xfId="1" applyNumberFormat="1" applyFont="1" applyBorder="1">
      <alignment vertical="center"/>
    </xf>
    <xf numFmtId="177" fontId="14" fillId="0" borderId="38" xfId="4" applyNumberFormat="1" applyFont="1" applyBorder="1" applyAlignment="1">
      <alignment vertical="center"/>
    </xf>
    <xf numFmtId="177" fontId="14" fillId="0" borderId="38" xfId="4" applyNumberFormat="1" applyFont="1" applyBorder="1" applyAlignment="1">
      <alignment horizontal="left" vertical="center" shrinkToFit="1"/>
    </xf>
    <xf numFmtId="177" fontId="14" fillId="0" borderId="36" xfId="4" applyNumberFormat="1" applyFont="1" applyBorder="1" applyAlignment="1">
      <alignment horizontal="left" vertical="center" shrinkToFit="1"/>
    </xf>
    <xf numFmtId="180" fontId="14" fillId="0" borderId="37" xfId="1" applyNumberFormat="1" applyFont="1" applyBorder="1">
      <alignment vertical="center"/>
    </xf>
    <xf numFmtId="180" fontId="14" fillId="0" borderId="38" xfId="1" applyNumberFormat="1" applyFont="1" applyBorder="1">
      <alignment vertical="center"/>
    </xf>
    <xf numFmtId="180" fontId="14" fillId="0" borderId="53" xfId="1" applyNumberFormat="1" applyFont="1" applyBorder="1">
      <alignment vertical="center"/>
    </xf>
    <xf numFmtId="177" fontId="14" fillId="0" borderId="25" xfId="4" applyNumberFormat="1" applyFont="1" applyFill="1" applyBorder="1" applyAlignment="1">
      <alignment horizontal="center" vertical="center"/>
    </xf>
    <xf numFmtId="177" fontId="14" fillId="0" borderId="28" xfId="4" applyNumberFormat="1" applyFont="1" applyFill="1" applyBorder="1" applyAlignment="1">
      <alignment horizontal="center" vertical="center"/>
    </xf>
    <xf numFmtId="177" fontId="14" fillId="0" borderId="31" xfId="4" applyNumberFormat="1" applyFont="1" applyFill="1" applyBorder="1" applyAlignment="1">
      <alignment horizontal="center" vertical="center"/>
    </xf>
    <xf numFmtId="177" fontId="14" fillId="0" borderId="29" xfId="4" applyNumberFormat="1" applyFont="1" applyBorder="1" applyAlignment="1">
      <alignment horizontal="center" vertical="center"/>
    </xf>
    <xf numFmtId="177" fontId="14" fillId="0" borderId="30" xfId="4" applyNumberFormat="1" applyFont="1" applyBorder="1" applyAlignment="1">
      <alignment horizontal="center" vertical="center"/>
    </xf>
    <xf numFmtId="177" fontId="14" fillId="0" borderId="32" xfId="4" applyNumberFormat="1" applyFont="1" applyBorder="1" applyAlignment="1">
      <alignment horizontal="center" vertical="center"/>
    </xf>
    <xf numFmtId="177" fontId="14" fillId="0" borderId="25" xfId="4" applyNumberFormat="1" applyFont="1" applyBorder="1" applyAlignment="1">
      <alignment horizontal="center" vertical="center"/>
    </xf>
    <xf numFmtId="177" fontId="14" fillId="0" borderId="28" xfId="4" applyNumberFormat="1" applyFont="1" applyBorder="1" applyAlignment="1">
      <alignment horizontal="center" vertical="center"/>
    </xf>
    <xf numFmtId="177" fontId="14" fillId="0" borderId="31" xfId="4" applyNumberFormat="1" applyFont="1" applyBorder="1" applyAlignment="1">
      <alignment horizontal="center" vertical="center"/>
    </xf>
    <xf numFmtId="177" fontId="14" fillId="0" borderId="62" xfId="4" applyNumberFormat="1" applyFont="1" applyBorder="1" applyAlignment="1">
      <alignment horizontal="center" vertical="center"/>
    </xf>
    <xf numFmtId="176" fontId="14" fillId="0" borderId="29" xfId="4" applyNumberFormat="1" applyFont="1" applyBorder="1" applyAlignment="1">
      <alignment horizontal="center" vertical="center"/>
    </xf>
    <xf numFmtId="176" fontId="14" fillId="0" borderId="30" xfId="4" applyNumberFormat="1" applyFont="1" applyBorder="1" applyAlignment="1">
      <alignment horizontal="center" vertical="center"/>
    </xf>
    <xf numFmtId="176" fontId="14" fillId="0" borderId="32" xfId="4" applyNumberFormat="1" applyFont="1" applyBorder="1" applyAlignment="1">
      <alignment horizontal="center" vertical="center"/>
    </xf>
    <xf numFmtId="176" fontId="14" fillId="0" borderId="25" xfId="4" applyNumberFormat="1" applyFont="1" applyBorder="1" applyAlignment="1">
      <alignment horizontal="center" vertical="center"/>
    </xf>
    <xf numFmtId="176" fontId="14" fillId="0" borderId="28" xfId="4" applyNumberFormat="1" applyFont="1" applyBorder="1" applyAlignment="1">
      <alignment horizontal="center" vertical="center"/>
    </xf>
    <xf numFmtId="176" fontId="14" fillId="0" borderId="31" xfId="4" applyNumberFormat="1" applyFont="1" applyBorder="1" applyAlignment="1">
      <alignment horizontal="center" vertical="center"/>
    </xf>
    <xf numFmtId="176" fontId="14" fillId="0" borderId="29" xfId="1" applyNumberFormat="1" applyFont="1" applyBorder="1" applyAlignment="1">
      <alignment horizontal="center" vertical="center" shrinkToFit="1"/>
    </xf>
    <xf numFmtId="176" fontId="14" fillId="0" borderId="32" xfId="1" applyNumberFormat="1" applyFont="1" applyBorder="1" applyAlignment="1">
      <alignment horizontal="center" vertical="center" shrinkToFit="1"/>
    </xf>
    <xf numFmtId="177" fontId="14" fillId="0" borderId="35" xfId="4" applyNumberFormat="1" applyFont="1" applyBorder="1" applyAlignment="1">
      <alignment horizontal="center" vertical="center"/>
    </xf>
  </cellXfs>
  <cellStyles count="7">
    <cellStyle name="쉼표 [0] 2" xfId="6"/>
    <cellStyle name="표준" xfId="0" builtinId="0"/>
    <cellStyle name="표준 2" xfId="5"/>
    <cellStyle name="표준 28" xfId="3"/>
    <cellStyle name="표준 29 2" xfId="1"/>
    <cellStyle name="표준_2005년이사회결의 추경(지역)_금오결산승인" xfId="2"/>
    <cellStyle name="표준_2006년도 복지회관예산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116"/>
  <sheetViews>
    <sheetView tabSelected="1" view="pageBreakPreview" topLeftCell="A64" zoomScale="60" zoomScaleNormal="115" workbookViewId="0">
      <selection activeCell="I102" sqref="I102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64" bestFit="1" customWidth="1"/>
    <col min="5" max="5" width="3.25" style="64" bestFit="1" customWidth="1"/>
    <col min="6" max="6" width="10.625" style="64" customWidth="1"/>
    <col min="7" max="7" width="25.125" style="65" customWidth="1"/>
    <col min="8" max="8" width="24.75" style="65" customWidth="1"/>
    <col min="9" max="9" width="24.375" style="1" bestFit="1" customWidth="1"/>
    <col min="10" max="10" width="5" style="68" bestFit="1" customWidth="1"/>
    <col min="11" max="11" width="5.125" style="68" bestFit="1" customWidth="1"/>
    <col min="12" max="12" width="23.75" style="68" bestFit="1" customWidth="1"/>
    <col min="13" max="13" width="30" style="68" bestFit="1" customWidth="1"/>
    <col min="14" max="14" width="24.25" style="1" bestFit="1" customWidth="1"/>
    <col min="15" max="15" width="24.125" style="1" bestFit="1" customWidth="1"/>
    <col min="16" max="16" width="24.37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161" t="s">
        <v>106</v>
      </c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3:16" ht="13.9" customHeight="1" x14ac:dyDescent="0.3"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3:16" s="4" customFormat="1" ht="15" customHeight="1" thickBot="1" x14ac:dyDescent="0.35">
      <c r="D3" s="163" t="s">
        <v>0</v>
      </c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</row>
    <row r="4" spans="3:16" s="5" customFormat="1" ht="29.25" customHeight="1" thickBot="1" x14ac:dyDescent="0.35">
      <c r="C4" s="5" t="s">
        <v>1</v>
      </c>
      <c r="D4" s="164" t="s">
        <v>2</v>
      </c>
      <c r="E4" s="165"/>
      <c r="F4" s="165"/>
      <c r="G4" s="165"/>
      <c r="H4" s="165"/>
      <c r="I4" s="166"/>
      <c r="J4" s="164" t="s">
        <v>3</v>
      </c>
      <c r="K4" s="165"/>
      <c r="L4" s="165"/>
      <c r="M4" s="165"/>
      <c r="N4" s="165"/>
      <c r="O4" s="165"/>
      <c r="P4" s="166"/>
    </row>
    <row r="5" spans="3:16" s="5" customFormat="1" ht="58.5" x14ac:dyDescent="0.3">
      <c r="C5" s="195"/>
      <c r="D5" s="196" t="s">
        <v>107</v>
      </c>
      <c r="E5" s="7" t="s">
        <v>4</v>
      </c>
      <c r="F5" s="8" t="s">
        <v>5</v>
      </c>
      <c r="G5" s="9" t="s">
        <v>108</v>
      </c>
      <c r="H5" s="9" t="s">
        <v>109</v>
      </c>
      <c r="I5" s="10" t="s">
        <v>6</v>
      </c>
      <c r="J5" s="6" t="s">
        <v>7</v>
      </c>
      <c r="K5" s="7" t="s">
        <v>4</v>
      </c>
      <c r="L5" s="8" t="s">
        <v>5</v>
      </c>
      <c r="M5" s="8" t="s">
        <v>8</v>
      </c>
      <c r="N5" s="9" t="s">
        <v>108</v>
      </c>
      <c r="O5" s="9" t="s">
        <v>109</v>
      </c>
      <c r="P5" s="10" t="s">
        <v>6</v>
      </c>
    </row>
    <row r="6" spans="3:16" s="5" customFormat="1" ht="24" customHeight="1" x14ac:dyDescent="0.3">
      <c r="D6" s="136" t="s">
        <v>57</v>
      </c>
      <c r="E6" s="137"/>
      <c r="F6" s="138"/>
      <c r="G6" s="11">
        <f>G7+G27+G41</f>
        <v>534580000</v>
      </c>
      <c r="H6" s="12">
        <f>H7+H27+H41</f>
        <v>538450000</v>
      </c>
      <c r="I6" s="13">
        <f>H6-G6</f>
        <v>3870000</v>
      </c>
      <c r="J6" s="136" t="s">
        <v>57</v>
      </c>
      <c r="K6" s="137"/>
      <c r="L6" s="137"/>
      <c r="M6" s="138"/>
      <c r="N6" s="14">
        <f>N7+N42+N80</f>
        <v>534580000</v>
      </c>
      <c r="O6" s="15">
        <f>O7+O42+O80</f>
        <v>538450000</v>
      </c>
      <c r="P6" s="16">
        <f>P7+P42+P80</f>
        <v>3870000</v>
      </c>
    </row>
    <row r="7" spans="3:16" s="17" customFormat="1" ht="24" customHeight="1" x14ac:dyDescent="0.3">
      <c r="D7" s="167" t="s">
        <v>51</v>
      </c>
      <c r="E7" s="168"/>
      <c r="F7" s="169"/>
      <c r="G7" s="18">
        <f>G8+G13+G16+G19+G23</f>
        <v>169317000</v>
      </c>
      <c r="H7" s="19">
        <f>H8+H13+H16+H19+H23</f>
        <v>173187000</v>
      </c>
      <c r="I7" s="20">
        <f>H7-G7</f>
        <v>3870000</v>
      </c>
      <c r="J7" s="170" t="s">
        <v>51</v>
      </c>
      <c r="K7" s="170"/>
      <c r="L7" s="171"/>
      <c r="M7" s="172"/>
      <c r="N7" s="18">
        <f>N8+N23+N27+N39</f>
        <v>169317000</v>
      </c>
      <c r="O7" s="19">
        <f>O8+O23+O27+O39</f>
        <v>173187000</v>
      </c>
      <c r="P7" s="20">
        <f>O7-N7</f>
        <v>3870000</v>
      </c>
    </row>
    <row r="8" spans="3:16" s="17" customFormat="1" ht="24" customHeight="1" x14ac:dyDescent="0.3">
      <c r="D8" s="142" t="s">
        <v>9</v>
      </c>
      <c r="E8" s="143"/>
      <c r="F8" s="144"/>
      <c r="G8" s="21">
        <f>G9</f>
        <v>148000000</v>
      </c>
      <c r="H8" s="22">
        <f>H9</f>
        <v>148500000</v>
      </c>
      <c r="I8" s="23">
        <f t="shared" ref="I8:I26" si="0">H8-G8</f>
        <v>500000</v>
      </c>
      <c r="J8" s="88" t="s">
        <v>10</v>
      </c>
      <c r="K8" s="88"/>
      <c r="L8" s="89"/>
      <c r="M8" s="90"/>
      <c r="N8" s="21">
        <f>N9+N15+N18</f>
        <v>149389000</v>
      </c>
      <c r="O8" s="22">
        <f>O9+O15+O18</f>
        <v>149378000</v>
      </c>
      <c r="P8" s="23">
        <f t="shared" ref="P8:P37" si="1">O8-N8</f>
        <v>-11000</v>
      </c>
    </row>
    <row r="9" spans="3:16" s="17" customFormat="1" ht="24" customHeight="1" x14ac:dyDescent="0.3">
      <c r="D9" s="213"/>
      <c r="E9" s="153" t="s">
        <v>11</v>
      </c>
      <c r="F9" s="154"/>
      <c r="G9" s="21">
        <f>G10+G11+G12</f>
        <v>148000000</v>
      </c>
      <c r="H9" s="22">
        <f>H10+H11+H12</f>
        <v>148500000</v>
      </c>
      <c r="I9" s="23">
        <f t="shared" si="0"/>
        <v>500000</v>
      </c>
      <c r="J9" s="241"/>
      <c r="K9" s="140" t="s">
        <v>12</v>
      </c>
      <c r="L9" s="155"/>
      <c r="M9" s="156"/>
      <c r="N9" s="21">
        <f>N10+N11+N12+N13+N14</f>
        <v>139437000</v>
      </c>
      <c r="O9" s="22">
        <f>O10+O11+O12+O13+O14</f>
        <v>139907000</v>
      </c>
      <c r="P9" s="23">
        <f t="shared" si="1"/>
        <v>470000</v>
      </c>
    </row>
    <row r="10" spans="3:16" s="17" customFormat="1" ht="24" customHeight="1" x14ac:dyDescent="0.3">
      <c r="D10" s="214"/>
      <c r="E10" s="216"/>
      <c r="F10" s="70" t="s">
        <v>13</v>
      </c>
      <c r="G10" s="21">
        <v>140000000</v>
      </c>
      <c r="H10" s="22">
        <v>140000000</v>
      </c>
      <c r="I10" s="201">
        <f t="shared" ref="I10" si="2">H10-G10</f>
        <v>0</v>
      </c>
      <c r="J10" s="242"/>
      <c r="K10" s="244"/>
      <c r="L10" s="26" t="s">
        <v>14</v>
      </c>
      <c r="M10" s="27" t="s">
        <v>14</v>
      </c>
      <c r="N10" s="21">
        <v>102517000</v>
      </c>
      <c r="O10" s="22">
        <v>102183000</v>
      </c>
      <c r="P10" s="23">
        <f t="shared" si="1"/>
        <v>-334000</v>
      </c>
    </row>
    <row r="11" spans="3:16" s="17" customFormat="1" ht="24" customHeight="1" x14ac:dyDescent="0.3">
      <c r="D11" s="214"/>
      <c r="E11" s="217"/>
      <c r="F11" s="25" t="s">
        <v>110</v>
      </c>
      <c r="G11" s="199">
        <v>0</v>
      </c>
      <c r="H11" s="22">
        <v>500000</v>
      </c>
      <c r="I11" s="23">
        <f t="shared" si="0"/>
        <v>500000</v>
      </c>
      <c r="J11" s="242"/>
      <c r="K11" s="245"/>
      <c r="L11" s="26" t="s">
        <v>15</v>
      </c>
      <c r="M11" s="27" t="s">
        <v>15</v>
      </c>
      <c r="N11" s="21">
        <v>16002000</v>
      </c>
      <c r="O11" s="22">
        <v>16384000</v>
      </c>
      <c r="P11" s="23">
        <f t="shared" si="1"/>
        <v>382000</v>
      </c>
    </row>
    <row r="12" spans="3:16" s="17" customFormat="1" ht="24" customHeight="1" x14ac:dyDescent="0.3">
      <c r="D12" s="215"/>
      <c r="E12" s="218"/>
      <c r="F12" s="25" t="s">
        <v>17</v>
      </c>
      <c r="G12" s="21">
        <v>8000000</v>
      </c>
      <c r="H12" s="22">
        <v>8000000</v>
      </c>
      <c r="I12" s="201">
        <f t="shared" si="0"/>
        <v>0</v>
      </c>
      <c r="J12" s="242"/>
      <c r="K12" s="245"/>
      <c r="L12" s="26" t="s">
        <v>16</v>
      </c>
      <c r="M12" s="27" t="s">
        <v>16</v>
      </c>
      <c r="N12" s="21">
        <v>9637000</v>
      </c>
      <c r="O12" s="22">
        <v>9601000</v>
      </c>
      <c r="P12" s="23">
        <f t="shared" si="1"/>
        <v>-36000</v>
      </c>
    </row>
    <row r="13" spans="3:16" s="17" customFormat="1" ht="24" customHeight="1" x14ac:dyDescent="0.3">
      <c r="D13" s="157" t="s">
        <v>19</v>
      </c>
      <c r="E13" s="158"/>
      <c r="F13" s="159"/>
      <c r="G13" s="21">
        <f>G14</f>
        <v>1380000</v>
      </c>
      <c r="H13" s="22">
        <f>H14</f>
        <v>4780000</v>
      </c>
      <c r="I13" s="23">
        <f t="shared" si="0"/>
        <v>3400000</v>
      </c>
      <c r="J13" s="242"/>
      <c r="K13" s="245"/>
      <c r="L13" s="24" t="s">
        <v>18</v>
      </c>
      <c r="M13" s="28" t="s">
        <v>18</v>
      </c>
      <c r="N13" s="21">
        <v>11281000</v>
      </c>
      <c r="O13" s="22">
        <v>11239000</v>
      </c>
      <c r="P13" s="23">
        <f t="shared" ref="P13" si="3">O13-N13</f>
        <v>-42000</v>
      </c>
    </row>
    <row r="14" spans="3:16" s="17" customFormat="1" ht="24" customHeight="1" x14ac:dyDescent="0.3">
      <c r="D14" s="219"/>
      <c r="E14" s="160" t="s">
        <v>19</v>
      </c>
      <c r="F14" s="144"/>
      <c r="G14" s="21">
        <f>G15</f>
        <v>1380000</v>
      </c>
      <c r="H14" s="22">
        <f>H15</f>
        <v>4780000</v>
      </c>
      <c r="I14" s="23">
        <f t="shared" si="0"/>
        <v>3400000</v>
      </c>
      <c r="J14" s="242"/>
      <c r="K14" s="246"/>
      <c r="L14" s="24" t="s">
        <v>116</v>
      </c>
      <c r="M14" s="28" t="s">
        <v>116</v>
      </c>
      <c r="N14" s="199">
        <v>0</v>
      </c>
      <c r="O14" s="22">
        <v>500000</v>
      </c>
      <c r="P14" s="23">
        <f t="shared" si="1"/>
        <v>500000</v>
      </c>
    </row>
    <row r="15" spans="3:16" s="17" customFormat="1" ht="24" customHeight="1" x14ac:dyDescent="0.3">
      <c r="D15" s="220"/>
      <c r="E15" s="29"/>
      <c r="F15" s="25" t="s">
        <v>21</v>
      </c>
      <c r="G15" s="21">
        <v>1380000</v>
      </c>
      <c r="H15" s="22">
        <v>4780000</v>
      </c>
      <c r="I15" s="23">
        <f t="shared" si="0"/>
        <v>3400000</v>
      </c>
      <c r="J15" s="242"/>
      <c r="K15" s="139" t="s">
        <v>20</v>
      </c>
      <c r="L15" s="140"/>
      <c r="M15" s="141"/>
      <c r="N15" s="21">
        <f>N16+N17</f>
        <v>940000</v>
      </c>
      <c r="O15" s="22">
        <f>O16+O17</f>
        <v>1340000</v>
      </c>
      <c r="P15" s="23">
        <f t="shared" si="1"/>
        <v>400000</v>
      </c>
    </row>
    <row r="16" spans="3:16" s="17" customFormat="1" ht="24" customHeight="1" x14ac:dyDescent="0.3">
      <c r="D16" s="157" t="s">
        <v>111</v>
      </c>
      <c r="E16" s="158"/>
      <c r="F16" s="159"/>
      <c r="G16" s="21">
        <f>G17</f>
        <v>19437000</v>
      </c>
      <c r="H16" s="22">
        <f>H17</f>
        <v>19407000</v>
      </c>
      <c r="I16" s="23">
        <f t="shared" ref="I16:I18" si="4">H16-G16</f>
        <v>-30000</v>
      </c>
      <c r="J16" s="242"/>
      <c r="K16" s="244"/>
      <c r="L16" s="26" t="s">
        <v>22</v>
      </c>
      <c r="M16" s="27" t="s">
        <v>22</v>
      </c>
      <c r="N16" s="21">
        <v>100000</v>
      </c>
      <c r="O16" s="22">
        <v>100000</v>
      </c>
      <c r="P16" s="201">
        <f t="shared" si="1"/>
        <v>0</v>
      </c>
    </row>
    <row r="17" spans="4:16" s="17" customFormat="1" ht="24" customHeight="1" x14ac:dyDescent="0.3">
      <c r="D17" s="219"/>
      <c r="E17" s="160" t="s">
        <v>111</v>
      </c>
      <c r="F17" s="144"/>
      <c r="G17" s="21">
        <f>G18</f>
        <v>19437000</v>
      </c>
      <c r="H17" s="22">
        <f>H18</f>
        <v>19407000</v>
      </c>
      <c r="I17" s="23">
        <f t="shared" si="4"/>
        <v>-30000</v>
      </c>
      <c r="J17" s="242"/>
      <c r="K17" s="246"/>
      <c r="L17" s="30" t="s">
        <v>23</v>
      </c>
      <c r="M17" s="31" t="s">
        <v>23</v>
      </c>
      <c r="N17" s="21">
        <v>840000</v>
      </c>
      <c r="O17" s="22">
        <v>1240000</v>
      </c>
      <c r="P17" s="23">
        <f t="shared" si="1"/>
        <v>400000</v>
      </c>
    </row>
    <row r="18" spans="4:16" s="17" customFormat="1" ht="24" customHeight="1" x14ac:dyDescent="0.3">
      <c r="D18" s="220"/>
      <c r="E18" s="69"/>
      <c r="F18" s="70" t="s">
        <v>112</v>
      </c>
      <c r="G18" s="21">
        <v>19437000</v>
      </c>
      <c r="H18" s="22">
        <v>19407000</v>
      </c>
      <c r="I18" s="23">
        <f t="shared" si="4"/>
        <v>-30000</v>
      </c>
      <c r="J18" s="242"/>
      <c r="K18" s="139" t="s">
        <v>24</v>
      </c>
      <c r="L18" s="140"/>
      <c r="M18" s="141"/>
      <c r="N18" s="21">
        <f>N19+N20+N21+N22</f>
        <v>9012000</v>
      </c>
      <c r="O18" s="22">
        <f>O19+O20+O21+O22</f>
        <v>8131000</v>
      </c>
      <c r="P18" s="23">
        <f t="shared" si="1"/>
        <v>-881000</v>
      </c>
    </row>
    <row r="19" spans="4:16" s="17" customFormat="1" ht="24" customHeight="1" x14ac:dyDescent="0.3">
      <c r="D19" s="76" t="s">
        <v>93</v>
      </c>
      <c r="E19" s="77"/>
      <c r="F19" s="77"/>
      <c r="G19" s="199">
        <f>G20</f>
        <v>0</v>
      </c>
      <c r="H19" s="200">
        <f>H20</f>
        <v>0</v>
      </c>
      <c r="I19" s="201">
        <f t="shared" si="0"/>
        <v>0</v>
      </c>
      <c r="J19" s="242"/>
      <c r="K19" s="244"/>
      <c r="L19" s="26" t="s">
        <v>25</v>
      </c>
      <c r="M19" s="27" t="s">
        <v>25</v>
      </c>
      <c r="N19" s="21">
        <v>3208000</v>
      </c>
      <c r="O19" s="22">
        <v>3208000</v>
      </c>
      <c r="P19" s="201">
        <f t="shared" si="1"/>
        <v>0</v>
      </c>
    </row>
    <row r="20" spans="4:16" s="17" customFormat="1" ht="24" customHeight="1" x14ac:dyDescent="0.3">
      <c r="D20" s="221"/>
      <c r="E20" s="78" t="s">
        <v>94</v>
      </c>
      <c r="F20" s="79"/>
      <c r="G20" s="199">
        <f>G22+G21</f>
        <v>0</v>
      </c>
      <c r="H20" s="200">
        <f>H22+H21</f>
        <v>0</v>
      </c>
      <c r="I20" s="201">
        <f t="shared" si="0"/>
        <v>0</v>
      </c>
      <c r="J20" s="242"/>
      <c r="K20" s="245"/>
      <c r="L20" s="26" t="s">
        <v>26</v>
      </c>
      <c r="M20" s="27" t="s">
        <v>26</v>
      </c>
      <c r="N20" s="21">
        <v>3600000</v>
      </c>
      <c r="O20" s="22">
        <v>3600000</v>
      </c>
      <c r="P20" s="201">
        <f t="shared" si="1"/>
        <v>0</v>
      </c>
    </row>
    <row r="21" spans="4:16" s="17" customFormat="1" ht="24" customHeight="1" x14ac:dyDescent="0.3">
      <c r="D21" s="222"/>
      <c r="E21" s="224"/>
      <c r="F21" s="32" t="s">
        <v>95</v>
      </c>
      <c r="G21" s="199">
        <v>0</v>
      </c>
      <c r="H21" s="200">
        <v>0</v>
      </c>
      <c r="I21" s="201">
        <f t="shared" si="0"/>
        <v>0</v>
      </c>
      <c r="J21" s="242"/>
      <c r="K21" s="245"/>
      <c r="L21" s="26" t="s">
        <v>29</v>
      </c>
      <c r="M21" s="27" t="s">
        <v>29</v>
      </c>
      <c r="N21" s="21">
        <v>1700000</v>
      </c>
      <c r="O21" s="22">
        <v>819000</v>
      </c>
      <c r="P21" s="23">
        <f t="shared" si="1"/>
        <v>-881000</v>
      </c>
    </row>
    <row r="22" spans="4:16" s="17" customFormat="1" ht="24" customHeight="1" x14ac:dyDescent="0.3">
      <c r="D22" s="223"/>
      <c r="E22" s="225"/>
      <c r="F22" s="32" t="s">
        <v>94</v>
      </c>
      <c r="G22" s="199">
        <v>0</v>
      </c>
      <c r="H22" s="200">
        <v>0</v>
      </c>
      <c r="I22" s="201">
        <f t="shared" si="0"/>
        <v>0</v>
      </c>
      <c r="J22" s="243"/>
      <c r="K22" s="246"/>
      <c r="L22" s="26" t="s">
        <v>31</v>
      </c>
      <c r="M22" s="27" t="s">
        <v>31</v>
      </c>
      <c r="N22" s="21">
        <v>504000</v>
      </c>
      <c r="O22" s="22">
        <v>504000</v>
      </c>
      <c r="P22" s="201">
        <f t="shared" si="1"/>
        <v>0</v>
      </c>
    </row>
    <row r="23" spans="4:16" s="17" customFormat="1" ht="24" customHeight="1" x14ac:dyDescent="0.3">
      <c r="D23" s="142" t="s">
        <v>50</v>
      </c>
      <c r="E23" s="143"/>
      <c r="F23" s="144"/>
      <c r="G23" s="21">
        <f>G24</f>
        <v>500000</v>
      </c>
      <c r="H23" s="22">
        <f>H24</f>
        <v>500000</v>
      </c>
      <c r="I23" s="201">
        <f t="shared" si="0"/>
        <v>0</v>
      </c>
      <c r="J23" s="88" t="s">
        <v>32</v>
      </c>
      <c r="K23" s="88"/>
      <c r="L23" s="89"/>
      <c r="M23" s="90"/>
      <c r="N23" s="21">
        <f>N24</f>
        <v>300000</v>
      </c>
      <c r="O23" s="22">
        <f>O24</f>
        <v>300000</v>
      </c>
      <c r="P23" s="201">
        <f t="shared" si="1"/>
        <v>0</v>
      </c>
    </row>
    <row r="24" spans="4:16" s="17" customFormat="1" ht="24" customHeight="1" x14ac:dyDescent="0.65">
      <c r="D24" s="213"/>
      <c r="E24" s="145" t="s">
        <v>50</v>
      </c>
      <c r="F24" s="146"/>
      <c r="G24" s="21">
        <f>G25+G26</f>
        <v>500000</v>
      </c>
      <c r="H24" s="22">
        <f>H25+H26</f>
        <v>500000</v>
      </c>
      <c r="I24" s="201">
        <f t="shared" si="0"/>
        <v>0</v>
      </c>
      <c r="J24" s="241"/>
      <c r="K24" s="92" t="s">
        <v>33</v>
      </c>
      <c r="L24" s="192"/>
      <c r="M24" s="193"/>
      <c r="N24" s="21">
        <f>N25+N26</f>
        <v>300000</v>
      </c>
      <c r="O24" s="22">
        <f>O25+O26</f>
        <v>300000</v>
      </c>
      <c r="P24" s="201">
        <f t="shared" si="1"/>
        <v>0</v>
      </c>
    </row>
    <row r="25" spans="4:16" s="17" customFormat="1" ht="24" customHeight="1" x14ac:dyDescent="0.3">
      <c r="D25" s="214"/>
      <c r="E25" s="227"/>
      <c r="F25" s="33" t="s">
        <v>27</v>
      </c>
      <c r="G25" s="21">
        <v>306000</v>
      </c>
      <c r="H25" s="22">
        <v>306000</v>
      </c>
      <c r="I25" s="201">
        <f t="shared" si="0"/>
        <v>0</v>
      </c>
      <c r="J25" s="242"/>
      <c r="K25" s="247"/>
      <c r="L25" s="36" t="s">
        <v>96</v>
      </c>
      <c r="M25" s="37" t="s">
        <v>96</v>
      </c>
      <c r="N25" s="199">
        <v>0</v>
      </c>
      <c r="O25" s="200">
        <v>0</v>
      </c>
      <c r="P25" s="201">
        <f t="shared" ref="P25" si="5">O25-N25</f>
        <v>0</v>
      </c>
    </row>
    <row r="26" spans="4:16" s="17" customFormat="1" ht="24" customHeight="1" x14ac:dyDescent="0.3">
      <c r="D26" s="226"/>
      <c r="E26" s="228"/>
      <c r="F26" s="28" t="s">
        <v>28</v>
      </c>
      <c r="G26" s="34">
        <v>194000</v>
      </c>
      <c r="H26" s="35">
        <v>194000</v>
      </c>
      <c r="I26" s="202">
        <f t="shared" si="0"/>
        <v>0</v>
      </c>
      <c r="J26" s="243"/>
      <c r="K26" s="248"/>
      <c r="L26" s="36" t="s">
        <v>34</v>
      </c>
      <c r="M26" s="37" t="s">
        <v>34</v>
      </c>
      <c r="N26" s="21">
        <v>300000</v>
      </c>
      <c r="O26" s="22">
        <v>300000</v>
      </c>
      <c r="P26" s="201">
        <f t="shared" si="1"/>
        <v>0</v>
      </c>
    </row>
    <row r="27" spans="4:16" s="17" customFormat="1" ht="24" customHeight="1" x14ac:dyDescent="0.3">
      <c r="D27" s="147" t="s">
        <v>52</v>
      </c>
      <c r="E27" s="148"/>
      <c r="F27" s="149"/>
      <c r="G27" s="18">
        <f>G28+G33+G37</f>
        <v>245173000</v>
      </c>
      <c r="H27" s="19">
        <f>H28+H33+H37</f>
        <v>245173000</v>
      </c>
      <c r="I27" s="203">
        <f>H27-G27</f>
        <v>0</v>
      </c>
      <c r="J27" s="194" t="s">
        <v>35</v>
      </c>
      <c r="K27" s="192"/>
      <c r="L27" s="192"/>
      <c r="M27" s="193"/>
      <c r="N27" s="21">
        <f>N28</f>
        <v>19628000</v>
      </c>
      <c r="O27" s="22">
        <f>O28</f>
        <v>23509000</v>
      </c>
      <c r="P27" s="23">
        <f t="shared" si="1"/>
        <v>3881000</v>
      </c>
    </row>
    <row r="28" spans="4:16" s="17" customFormat="1" ht="24" customHeight="1" x14ac:dyDescent="0.3">
      <c r="D28" s="150" t="s">
        <v>46</v>
      </c>
      <c r="E28" s="151"/>
      <c r="F28" s="152"/>
      <c r="G28" s="21">
        <f>G29</f>
        <v>224362000</v>
      </c>
      <c r="H28" s="22">
        <f>H29</f>
        <v>224362000</v>
      </c>
      <c r="I28" s="201">
        <f>H28-G28</f>
        <v>0</v>
      </c>
      <c r="J28" s="241" t="s">
        <v>30</v>
      </c>
      <c r="K28" s="92" t="s">
        <v>35</v>
      </c>
      <c r="L28" s="192"/>
      <c r="M28" s="193"/>
      <c r="N28" s="21">
        <f>N29+N31+N33+N37</f>
        <v>19628000</v>
      </c>
      <c r="O28" s="22">
        <f>O29+O31+O33+O37</f>
        <v>23509000</v>
      </c>
      <c r="P28" s="23">
        <f t="shared" si="1"/>
        <v>3881000</v>
      </c>
    </row>
    <row r="29" spans="4:16" s="17" customFormat="1" ht="24" customHeight="1" x14ac:dyDescent="0.3">
      <c r="D29" s="213"/>
      <c r="E29" s="183" t="s">
        <v>46</v>
      </c>
      <c r="F29" s="184"/>
      <c r="G29" s="21">
        <f>G30+G31+G32</f>
        <v>224362000</v>
      </c>
      <c r="H29" s="22">
        <f>H30+H31+H32</f>
        <v>224362000</v>
      </c>
      <c r="I29" s="201">
        <f>H29-G29</f>
        <v>0</v>
      </c>
      <c r="J29" s="242"/>
      <c r="K29" s="244"/>
      <c r="L29" s="92" t="s">
        <v>36</v>
      </c>
      <c r="M29" s="193"/>
      <c r="N29" s="21">
        <f>N30</f>
        <v>8000000</v>
      </c>
      <c r="O29" s="22">
        <f>O30</f>
        <v>8000000</v>
      </c>
      <c r="P29" s="201">
        <f t="shared" si="1"/>
        <v>0</v>
      </c>
    </row>
    <row r="30" spans="4:16" s="17" customFormat="1" ht="24" customHeight="1" x14ac:dyDescent="0.3">
      <c r="D30" s="214"/>
      <c r="E30" s="229"/>
      <c r="F30" s="38" t="s">
        <v>47</v>
      </c>
      <c r="G30" s="21">
        <v>9964000</v>
      </c>
      <c r="H30" s="22">
        <v>9964000</v>
      </c>
      <c r="I30" s="201">
        <f>H30-G30</f>
        <v>0</v>
      </c>
      <c r="J30" s="242"/>
      <c r="K30" s="245"/>
      <c r="L30" s="39"/>
      <c r="M30" s="40" t="s">
        <v>37</v>
      </c>
      <c r="N30" s="21">
        <v>8000000</v>
      </c>
      <c r="O30" s="22">
        <v>8000000</v>
      </c>
      <c r="P30" s="201">
        <f t="shared" si="1"/>
        <v>0</v>
      </c>
    </row>
    <row r="31" spans="4:16" s="17" customFormat="1" ht="24" customHeight="1" x14ac:dyDescent="0.3">
      <c r="D31" s="214"/>
      <c r="E31" s="230"/>
      <c r="F31" s="72" t="s">
        <v>48</v>
      </c>
      <c r="G31" s="21">
        <v>189318000</v>
      </c>
      <c r="H31" s="22">
        <v>189318000</v>
      </c>
      <c r="I31" s="201">
        <f>H31-G31</f>
        <v>0</v>
      </c>
      <c r="J31" s="242"/>
      <c r="K31" s="245"/>
      <c r="L31" s="190" t="s">
        <v>38</v>
      </c>
      <c r="M31" s="191"/>
      <c r="N31" s="21">
        <f>N32</f>
        <v>7095000</v>
      </c>
      <c r="O31" s="22">
        <f>O32</f>
        <v>7576000</v>
      </c>
      <c r="P31" s="23">
        <f t="shared" si="1"/>
        <v>481000</v>
      </c>
    </row>
    <row r="32" spans="4:16" s="17" customFormat="1" ht="24" customHeight="1" x14ac:dyDescent="0.3">
      <c r="D32" s="215"/>
      <c r="E32" s="231"/>
      <c r="F32" s="38" t="s">
        <v>113</v>
      </c>
      <c r="G32" s="21">
        <v>25080000</v>
      </c>
      <c r="H32" s="22">
        <v>25080000</v>
      </c>
      <c r="I32" s="201">
        <f>H32-G32</f>
        <v>0</v>
      </c>
      <c r="J32" s="242"/>
      <c r="K32" s="245"/>
      <c r="L32" s="26"/>
      <c r="M32" s="27" t="s">
        <v>39</v>
      </c>
      <c r="N32" s="21">
        <v>7095000</v>
      </c>
      <c r="O32" s="22">
        <v>7576000</v>
      </c>
      <c r="P32" s="23">
        <f t="shared" si="1"/>
        <v>481000</v>
      </c>
    </row>
    <row r="33" spans="4:16" s="17" customFormat="1" ht="24" customHeight="1" x14ac:dyDescent="0.3">
      <c r="D33" s="76" t="s">
        <v>93</v>
      </c>
      <c r="E33" s="77"/>
      <c r="F33" s="77"/>
      <c r="G33" s="199">
        <f>G34</f>
        <v>0</v>
      </c>
      <c r="H33" s="200">
        <f>H34</f>
        <v>0</v>
      </c>
      <c r="I33" s="201">
        <f t="shared" ref="I33:I36" si="6">H33-G33</f>
        <v>0</v>
      </c>
      <c r="J33" s="242"/>
      <c r="K33" s="245"/>
      <c r="L33" s="190" t="s">
        <v>40</v>
      </c>
      <c r="M33" s="191"/>
      <c r="N33" s="21">
        <f>N34+N35+N36</f>
        <v>4380000</v>
      </c>
      <c r="O33" s="22">
        <f>O34+O35+O36</f>
        <v>7780000</v>
      </c>
      <c r="P33" s="23">
        <f t="shared" si="1"/>
        <v>3400000</v>
      </c>
    </row>
    <row r="34" spans="4:16" s="17" customFormat="1" ht="24" customHeight="1" x14ac:dyDescent="0.3">
      <c r="D34" s="221"/>
      <c r="E34" s="78" t="s">
        <v>94</v>
      </c>
      <c r="F34" s="79"/>
      <c r="G34" s="199">
        <f>G36+G35</f>
        <v>0</v>
      </c>
      <c r="H34" s="200">
        <f>H36+H35</f>
        <v>0</v>
      </c>
      <c r="I34" s="201">
        <f t="shared" si="6"/>
        <v>0</v>
      </c>
      <c r="J34" s="242"/>
      <c r="K34" s="245"/>
      <c r="L34" s="41"/>
      <c r="M34" s="42" t="s">
        <v>41</v>
      </c>
      <c r="N34" s="199">
        <v>0</v>
      </c>
      <c r="O34" s="200">
        <v>0</v>
      </c>
      <c r="P34" s="201">
        <f t="shared" si="1"/>
        <v>0</v>
      </c>
    </row>
    <row r="35" spans="4:16" s="17" customFormat="1" ht="24" customHeight="1" x14ac:dyDescent="0.3">
      <c r="D35" s="222"/>
      <c r="E35" s="224"/>
      <c r="F35" s="32" t="s">
        <v>95</v>
      </c>
      <c r="G35" s="199">
        <v>0</v>
      </c>
      <c r="H35" s="200">
        <v>0</v>
      </c>
      <c r="I35" s="201">
        <f t="shared" si="6"/>
        <v>0</v>
      </c>
      <c r="J35" s="242"/>
      <c r="K35" s="245"/>
      <c r="L35" s="41"/>
      <c r="M35" s="27" t="s">
        <v>42</v>
      </c>
      <c r="N35" s="21">
        <v>3000000</v>
      </c>
      <c r="O35" s="22">
        <v>3000000</v>
      </c>
      <c r="P35" s="201">
        <f t="shared" si="1"/>
        <v>0</v>
      </c>
    </row>
    <row r="36" spans="4:16" s="17" customFormat="1" ht="24" customHeight="1" x14ac:dyDescent="0.3">
      <c r="D36" s="223"/>
      <c r="E36" s="225"/>
      <c r="F36" s="32" t="s">
        <v>94</v>
      </c>
      <c r="G36" s="199">
        <v>0</v>
      </c>
      <c r="H36" s="200">
        <v>0</v>
      </c>
      <c r="I36" s="201">
        <f t="shared" si="6"/>
        <v>0</v>
      </c>
      <c r="J36" s="242"/>
      <c r="K36" s="245"/>
      <c r="L36" s="41"/>
      <c r="M36" s="27" t="s">
        <v>43</v>
      </c>
      <c r="N36" s="21">
        <v>1380000</v>
      </c>
      <c r="O36" s="22">
        <v>4780000</v>
      </c>
      <c r="P36" s="23">
        <f t="shared" si="1"/>
        <v>3400000</v>
      </c>
    </row>
    <row r="37" spans="4:16" s="17" customFormat="1" ht="24" customHeight="1" x14ac:dyDescent="0.3">
      <c r="D37" s="150" t="s">
        <v>55</v>
      </c>
      <c r="E37" s="151"/>
      <c r="F37" s="152"/>
      <c r="G37" s="21">
        <f>G38</f>
        <v>20811000</v>
      </c>
      <c r="H37" s="22">
        <f>H38</f>
        <v>20811000</v>
      </c>
      <c r="I37" s="201">
        <f>H37-G37</f>
        <v>0</v>
      </c>
      <c r="J37" s="242"/>
      <c r="K37" s="245"/>
      <c r="L37" s="190" t="s">
        <v>44</v>
      </c>
      <c r="M37" s="191"/>
      <c r="N37" s="21">
        <f>N38</f>
        <v>153000</v>
      </c>
      <c r="O37" s="22">
        <f>O38</f>
        <v>153000</v>
      </c>
      <c r="P37" s="201">
        <f t="shared" si="1"/>
        <v>0</v>
      </c>
    </row>
    <row r="38" spans="4:16" s="17" customFormat="1" ht="24" customHeight="1" x14ac:dyDescent="0.65">
      <c r="D38" s="232"/>
      <c r="E38" s="185" t="s">
        <v>55</v>
      </c>
      <c r="F38" s="186"/>
      <c r="G38" s="21">
        <f>G39+G40</f>
        <v>20811000</v>
      </c>
      <c r="H38" s="22">
        <f>H39+H40</f>
        <v>20811000</v>
      </c>
      <c r="I38" s="201">
        <f>H38-G38</f>
        <v>0</v>
      </c>
      <c r="J38" s="243"/>
      <c r="K38" s="246"/>
      <c r="L38" s="44"/>
      <c r="M38" s="27" t="s">
        <v>45</v>
      </c>
      <c r="N38" s="21">
        <v>153000</v>
      </c>
      <c r="O38" s="22">
        <v>153000</v>
      </c>
      <c r="P38" s="201">
        <f t="shared" ref="P38:P42" si="7">O38-N38</f>
        <v>0</v>
      </c>
    </row>
    <row r="39" spans="4:16" s="17" customFormat="1" ht="24" customHeight="1" x14ac:dyDescent="0.3">
      <c r="D39" s="233"/>
      <c r="E39" s="235"/>
      <c r="F39" s="73" t="s">
        <v>114</v>
      </c>
      <c r="G39" s="21">
        <v>239000</v>
      </c>
      <c r="H39" s="22">
        <v>239000</v>
      </c>
      <c r="I39" s="201">
        <f>H39-G39</f>
        <v>0</v>
      </c>
      <c r="J39" s="88" t="s">
        <v>97</v>
      </c>
      <c r="K39" s="88"/>
      <c r="L39" s="89"/>
      <c r="M39" s="90"/>
      <c r="N39" s="199">
        <f>N40</f>
        <v>0</v>
      </c>
      <c r="O39" s="200">
        <f>O40</f>
        <v>0</v>
      </c>
      <c r="P39" s="201">
        <f t="shared" si="7"/>
        <v>0</v>
      </c>
    </row>
    <row r="40" spans="4:16" s="17" customFormat="1" ht="24" customHeight="1" x14ac:dyDescent="0.3">
      <c r="D40" s="234"/>
      <c r="E40" s="236"/>
      <c r="F40" s="43" t="s">
        <v>115</v>
      </c>
      <c r="G40" s="197">
        <v>20572000</v>
      </c>
      <c r="H40" s="198">
        <v>20572000</v>
      </c>
      <c r="I40" s="204">
        <f>H40-G40</f>
        <v>0</v>
      </c>
      <c r="J40" s="241"/>
      <c r="K40" s="91" t="s">
        <v>97</v>
      </c>
      <c r="L40" s="91"/>
      <c r="M40" s="92"/>
      <c r="N40" s="199">
        <f>N41</f>
        <v>0</v>
      </c>
      <c r="O40" s="200">
        <f>O41</f>
        <v>0</v>
      </c>
      <c r="P40" s="201">
        <f t="shared" si="7"/>
        <v>0</v>
      </c>
    </row>
    <row r="41" spans="4:16" s="17" customFormat="1" ht="24" customHeight="1" x14ac:dyDescent="0.65">
      <c r="D41" s="187" t="s">
        <v>53</v>
      </c>
      <c r="E41" s="188"/>
      <c r="F41" s="189"/>
      <c r="G41" s="18">
        <f>G42+G45+G49</f>
        <v>120090000</v>
      </c>
      <c r="H41" s="19">
        <f>H42+H45+H49</f>
        <v>120090000</v>
      </c>
      <c r="I41" s="203">
        <f>H41-G41</f>
        <v>0</v>
      </c>
      <c r="J41" s="243"/>
      <c r="K41" s="47"/>
      <c r="L41" s="36" t="s">
        <v>97</v>
      </c>
      <c r="M41" s="48" t="s">
        <v>98</v>
      </c>
      <c r="N41" s="199">
        <v>0</v>
      </c>
      <c r="O41" s="200">
        <v>0</v>
      </c>
      <c r="P41" s="249">
        <f t="shared" si="7"/>
        <v>0</v>
      </c>
    </row>
    <row r="42" spans="4:16" s="17" customFormat="1" ht="24" customHeight="1" x14ac:dyDescent="0.3">
      <c r="D42" s="173" t="s">
        <v>54</v>
      </c>
      <c r="E42" s="174"/>
      <c r="F42" s="175"/>
      <c r="G42" s="21">
        <f>G43</f>
        <v>111975000</v>
      </c>
      <c r="H42" s="22">
        <f>H43</f>
        <v>111975000</v>
      </c>
      <c r="I42" s="201">
        <f>H42-G42</f>
        <v>0</v>
      </c>
      <c r="J42" s="131" t="s">
        <v>89</v>
      </c>
      <c r="K42" s="132"/>
      <c r="L42" s="132"/>
      <c r="M42" s="133"/>
      <c r="N42" s="206">
        <f>N43+N61+N65+N74+N77</f>
        <v>245173000</v>
      </c>
      <c r="O42" s="207">
        <f>O43+O61+O65+O74+O77</f>
        <v>245173000</v>
      </c>
      <c r="P42" s="250">
        <f t="shared" si="7"/>
        <v>0</v>
      </c>
    </row>
    <row r="43" spans="4:16" s="17" customFormat="1" ht="24" customHeight="1" x14ac:dyDescent="0.3">
      <c r="D43" s="237"/>
      <c r="E43" s="176" t="s">
        <v>54</v>
      </c>
      <c r="F43" s="177"/>
      <c r="G43" s="21">
        <f>G44</f>
        <v>111975000</v>
      </c>
      <c r="H43" s="22">
        <f>H44</f>
        <v>111975000</v>
      </c>
      <c r="I43" s="201">
        <f>H43-G43</f>
        <v>0</v>
      </c>
      <c r="J43" s="129" t="s">
        <v>58</v>
      </c>
      <c r="K43" s="130"/>
      <c r="L43" s="130"/>
      <c r="M43" s="75"/>
      <c r="N43" s="208">
        <f>N44+N50+N54</f>
        <v>231148000</v>
      </c>
      <c r="O43" s="209">
        <f>O44+O50+O54</f>
        <v>232405000</v>
      </c>
      <c r="P43" s="210">
        <f t="shared" ref="P43:P79" si="8">O43-N43</f>
        <v>1257000</v>
      </c>
    </row>
    <row r="44" spans="4:16" s="17" customFormat="1" ht="24" customHeight="1" x14ac:dyDescent="0.3">
      <c r="D44" s="238"/>
      <c r="E44" s="45"/>
      <c r="F44" s="46" t="s">
        <v>54</v>
      </c>
      <c r="G44" s="21">
        <v>111975000</v>
      </c>
      <c r="H44" s="22">
        <v>111975000</v>
      </c>
      <c r="I44" s="201">
        <f>H44-G44</f>
        <v>0</v>
      </c>
      <c r="J44" s="257"/>
      <c r="K44" s="74" t="s">
        <v>59</v>
      </c>
      <c r="L44" s="130"/>
      <c r="M44" s="75"/>
      <c r="N44" s="208">
        <f>N45+N46+N47+N49+N48</f>
        <v>214267000</v>
      </c>
      <c r="O44" s="209">
        <f>O45+O46+O47+O49+O48</f>
        <v>215524000</v>
      </c>
      <c r="P44" s="210">
        <f t="shared" si="8"/>
        <v>1257000</v>
      </c>
    </row>
    <row r="45" spans="4:16" s="17" customFormat="1" ht="24" customHeight="1" x14ac:dyDescent="0.3">
      <c r="D45" s="76" t="s">
        <v>93</v>
      </c>
      <c r="E45" s="77"/>
      <c r="F45" s="77"/>
      <c r="G45" s="199">
        <f>G46</f>
        <v>0</v>
      </c>
      <c r="H45" s="200">
        <v>0</v>
      </c>
      <c r="I45" s="201">
        <f t="shared" ref="I45:I48" si="9">H45-G45</f>
        <v>0</v>
      </c>
      <c r="J45" s="258"/>
      <c r="K45" s="260"/>
      <c r="L45" s="120" t="s">
        <v>60</v>
      </c>
      <c r="M45" s="121"/>
      <c r="N45" s="208">
        <v>129216000</v>
      </c>
      <c r="O45" s="209">
        <v>130202000</v>
      </c>
      <c r="P45" s="210">
        <f t="shared" si="8"/>
        <v>986000</v>
      </c>
    </row>
    <row r="46" spans="4:16" s="17" customFormat="1" ht="24" customHeight="1" x14ac:dyDescent="0.3">
      <c r="D46" s="221"/>
      <c r="E46" s="78" t="s">
        <v>94</v>
      </c>
      <c r="F46" s="79"/>
      <c r="G46" s="199">
        <f>G48+G47</f>
        <v>0</v>
      </c>
      <c r="H46" s="200">
        <v>0</v>
      </c>
      <c r="I46" s="201">
        <f t="shared" si="9"/>
        <v>0</v>
      </c>
      <c r="J46" s="258"/>
      <c r="K46" s="261"/>
      <c r="L46" s="120" t="s">
        <v>61</v>
      </c>
      <c r="M46" s="121"/>
      <c r="N46" s="208">
        <v>52464000</v>
      </c>
      <c r="O46" s="209">
        <v>52521000</v>
      </c>
      <c r="P46" s="210">
        <f t="shared" si="8"/>
        <v>57000</v>
      </c>
    </row>
    <row r="47" spans="4:16" s="17" customFormat="1" ht="24" customHeight="1" x14ac:dyDescent="0.3">
      <c r="D47" s="222"/>
      <c r="E47" s="224"/>
      <c r="F47" s="32" t="s">
        <v>95</v>
      </c>
      <c r="G47" s="199">
        <v>0</v>
      </c>
      <c r="H47" s="200">
        <v>0</v>
      </c>
      <c r="I47" s="201">
        <f t="shared" si="9"/>
        <v>0</v>
      </c>
      <c r="J47" s="258"/>
      <c r="K47" s="261"/>
      <c r="L47" s="120" t="s">
        <v>62</v>
      </c>
      <c r="M47" s="121"/>
      <c r="N47" s="208">
        <v>16892000</v>
      </c>
      <c r="O47" s="209">
        <v>16979000</v>
      </c>
      <c r="P47" s="210">
        <f t="shared" si="8"/>
        <v>87000</v>
      </c>
    </row>
    <row r="48" spans="4:16" s="17" customFormat="1" ht="24" customHeight="1" x14ac:dyDescent="0.3">
      <c r="D48" s="223"/>
      <c r="E48" s="225"/>
      <c r="F48" s="32" t="s">
        <v>94</v>
      </c>
      <c r="G48" s="199">
        <v>0</v>
      </c>
      <c r="H48" s="200">
        <v>0</v>
      </c>
      <c r="I48" s="201">
        <f t="shared" si="9"/>
        <v>0</v>
      </c>
      <c r="J48" s="258"/>
      <c r="K48" s="261"/>
      <c r="L48" s="134" t="s">
        <v>63</v>
      </c>
      <c r="M48" s="135"/>
      <c r="N48" s="208">
        <v>15695000</v>
      </c>
      <c r="O48" s="209">
        <v>15672000</v>
      </c>
      <c r="P48" s="23">
        <f t="shared" ref="P48" si="10">O48-N48</f>
        <v>-23000</v>
      </c>
    </row>
    <row r="49" spans="4:16" s="17" customFormat="1" ht="24" customHeight="1" x14ac:dyDescent="0.3">
      <c r="D49" s="178" t="s">
        <v>56</v>
      </c>
      <c r="E49" s="179"/>
      <c r="F49" s="180"/>
      <c r="G49" s="21">
        <f>G50</f>
        <v>8115000</v>
      </c>
      <c r="H49" s="22">
        <f>H50</f>
        <v>8115000</v>
      </c>
      <c r="I49" s="201">
        <f>H49-G49</f>
        <v>0</v>
      </c>
      <c r="J49" s="258"/>
      <c r="K49" s="262"/>
      <c r="L49" s="134" t="s">
        <v>117</v>
      </c>
      <c r="M49" s="135"/>
      <c r="N49" s="208">
        <v>0</v>
      </c>
      <c r="O49" s="209">
        <v>150000</v>
      </c>
      <c r="P49" s="210">
        <f t="shared" si="8"/>
        <v>150000</v>
      </c>
    </row>
    <row r="50" spans="4:16" s="17" customFormat="1" ht="24" customHeight="1" x14ac:dyDescent="0.65">
      <c r="D50" s="239"/>
      <c r="E50" s="181" t="s">
        <v>56</v>
      </c>
      <c r="F50" s="182"/>
      <c r="G50" s="21">
        <f>G51</f>
        <v>8115000</v>
      </c>
      <c r="H50" s="22">
        <f>H51</f>
        <v>8115000</v>
      </c>
      <c r="I50" s="201">
        <f>H50-G50</f>
        <v>0</v>
      </c>
      <c r="J50" s="258"/>
      <c r="K50" s="74" t="s">
        <v>64</v>
      </c>
      <c r="L50" s="130"/>
      <c r="M50" s="75"/>
      <c r="N50" s="208">
        <f>N51+N52+N53</f>
        <v>7000000</v>
      </c>
      <c r="O50" s="209">
        <f>O51+O52+O53</f>
        <v>7000000</v>
      </c>
      <c r="P50" s="210">
        <f t="shared" si="8"/>
        <v>0</v>
      </c>
    </row>
    <row r="51" spans="4:16" s="17" customFormat="1" ht="24" customHeight="1" thickBot="1" x14ac:dyDescent="0.7">
      <c r="D51" s="240"/>
      <c r="E51" s="49"/>
      <c r="F51" s="50" t="s">
        <v>49</v>
      </c>
      <c r="G51" s="51">
        <v>8115000</v>
      </c>
      <c r="H51" s="52">
        <v>8115000</v>
      </c>
      <c r="I51" s="205">
        <f>H51-G51</f>
        <v>0</v>
      </c>
      <c r="J51" s="258"/>
      <c r="K51" s="260"/>
      <c r="L51" s="120" t="s">
        <v>65</v>
      </c>
      <c r="M51" s="121"/>
      <c r="N51" s="208">
        <v>600000</v>
      </c>
      <c r="O51" s="209">
        <v>600000</v>
      </c>
      <c r="P51" s="210">
        <f t="shared" si="8"/>
        <v>0</v>
      </c>
    </row>
    <row r="52" spans="4:16" s="17" customFormat="1" ht="24" customHeight="1" x14ac:dyDescent="0.3">
      <c r="D52" s="53"/>
      <c r="E52" s="54"/>
      <c r="F52" s="55"/>
      <c r="G52" s="56"/>
      <c r="H52" s="56"/>
      <c r="I52" s="57"/>
      <c r="J52" s="258"/>
      <c r="K52" s="261"/>
      <c r="L52" s="120" t="s">
        <v>66</v>
      </c>
      <c r="M52" s="121"/>
      <c r="N52" s="208">
        <v>6000000</v>
      </c>
      <c r="O52" s="209">
        <v>6000000</v>
      </c>
      <c r="P52" s="210">
        <f t="shared" si="8"/>
        <v>0</v>
      </c>
    </row>
    <row r="53" spans="4:16" ht="24" customHeight="1" x14ac:dyDescent="0.3">
      <c r="D53" s="53"/>
      <c r="E53" s="54"/>
      <c r="F53" s="55"/>
      <c r="G53" s="56"/>
      <c r="H53" s="56"/>
      <c r="I53" s="57"/>
      <c r="J53" s="258"/>
      <c r="K53" s="262"/>
      <c r="L53" s="127" t="s">
        <v>67</v>
      </c>
      <c r="M53" s="128"/>
      <c r="N53" s="208">
        <v>400000</v>
      </c>
      <c r="O53" s="209">
        <v>400000</v>
      </c>
      <c r="P53" s="210">
        <f t="shared" si="8"/>
        <v>0</v>
      </c>
    </row>
    <row r="54" spans="4:16" ht="24" customHeight="1" x14ac:dyDescent="0.3">
      <c r="D54" s="59"/>
      <c r="E54" s="59"/>
      <c r="F54" s="59"/>
      <c r="G54" s="60"/>
      <c r="H54" s="60"/>
      <c r="I54" s="61"/>
      <c r="J54" s="258"/>
      <c r="K54" s="74" t="s">
        <v>68</v>
      </c>
      <c r="L54" s="130"/>
      <c r="M54" s="75"/>
      <c r="N54" s="208">
        <f>N55+N56+N57+N58+N59+N60</f>
        <v>9881000</v>
      </c>
      <c r="O54" s="209">
        <f>O55+O56+O57+O58+O59+O60</f>
        <v>9881000</v>
      </c>
      <c r="P54" s="210">
        <f t="shared" si="8"/>
        <v>0</v>
      </c>
    </row>
    <row r="55" spans="4:16" ht="24" customHeight="1" x14ac:dyDescent="0.3">
      <c r="D55" s="59"/>
      <c r="E55" s="59"/>
      <c r="F55" s="59"/>
      <c r="G55" s="60"/>
      <c r="H55" s="60"/>
      <c r="I55" s="61"/>
      <c r="J55" s="258"/>
      <c r="K55" s="260"/>
      <c r="L55" s="120" t="s">
        <v>69</v>
      </c>
      <c r="M55" s="121"/>
      <c r="N55" s="208">
        <v>300000</v>
      </c>
      <c r="O55" s="209">
        <v>300000</v>
      </c>
      <c r="P55" s="210">
        <f t="shared" si="8"/>
        <v>0</v>
      </c>
    </row>
    <row r="56" spans="4:16" ht="24" customHeight="1" x14ac:dyDescent="0.3">
      <c r="D56" s="59"/>
      <c r="E56" s="59"/>
      <c r="F56" s="59"/>
      <c r="G56" s="60"/>
      <c r="H56" s="60"/>
      <c r="I56" s="61"/>
      <c r="J56" s="258"/>
      <c r="K56" s="261"/>
      <c r="L56" s="120" t="s">
        <v>70</v>
      </c>
      <c r="M56" s="121"/>
      <c r="N56" s="208">
        <v>1000000</v>
      </c>
      <c r="O56" s="209">
        <v>1000000</v>
      </c>
      <c r="P56" s="210">
        <f t="shared" si="8"/>
        <v>0</v>
      </c>
    </row>
    <row r="57" spans="4:16" ht="24" customHeight="1" x14ac:dyDescent="0.3">
      <c r="D57" s="59"/>
      <c r="E57" s="59"/>
      <c r="F57" s="59"/>
      <c r="G57" s="60"/>
      <c r="H57" s="60"/>
      <c r="I57" s="61"/>
      <c r="J57" s="258"/>
      <c r="K57" s="261"/>
      <c r="L57" s="120" t="s">
        <v>71</v>
      </c>
      <c r="M57" s="121"/>
      <c r="N57" s="208">
        <v>2520000</v>
      </c>
      <c r="O57" s="209">
        <v>2520000</v>
      </c>
      <c r="P57" s="210">
        <f t="shared" si="8"/>
        <v>0</v>
      </c>
    </row>
    <row r="58" spans="4:16" ht="24" customHeight="1" x14ac:dyDescent="0.3">
      <c r="D58" s="59"/>
      <c r="E58" s="59"/>
      <c r="F58" s="59"/>
      <c r="G58" s="60"/>
      <c r="H58" s="60"/>
      <c r="I58" s="61"/>
      <c r="J58" s="258"/>
      <c r="K58" s="261"/>
      <c r="L58" s="120" t="s">
        <v>72</v>
      </c>
      <c r="M58" s="121"/>
      <c r="N58" s="208">
        <v>1000000</v>
      </c>
      <c r="O58" s="209">
        <v>1000000</v>
      </c>
      <c r="P58" s="210">
        <f t="shared" si="8"/>
        <v>0</v>
      </c>
    </row>
    <row r="59" spans="4:16" ht="24" customHeight="1" x14ac:dyDescent="0.3">
      <c r="D59" s="59"/>
      <c r="E59" s="59"/>
      <c r="F59" s="59"/>
      <c r="G59" s="60"/>
      <c r="H59" s="60"/>
      <c r="I59" s="61"/>
      <c r="J59" s="258"/>
      <c r="K59" s="261"/>
      <c r="L59" s="120" t="s">
        <v>73</v>
      </c>
      <c r="M59" s="121"/>
      <c r="N59" s="208">
        <v>2461000</v>
      </c>
      <c r="O59" s="209">
        <v>2461000</v>
      </c>
      <c r="P59" s="210">
        <f t="shared" si="8"/>
        <v>0</v>
      </c>
    </row>
    <row r="60" spans="4:16" ht="24" customHeight="1" x14ac:dyDescent="0.3">
      <c r="D60" s="59"/>
      <c r="E60" s="59"/>
      <c r="F60" s="59"/>
      <c r="G60" s="60"/>
      <c r="H60" s="60"/>
      <c r="I60" s="61"/>
      <c r="J60" s="259"/>
      <c r="K60" s="262"/>
      <c r="L60" s="127" t="s">
        <v>74</v>
      </c>
      <c r="M60" s="128"/>
      <c r="N60" s="208">
        <v>2600000</v>
      </c>
      <c r="O60" s="209">
        <v>2600000</v>
      </c>
      <c r="P60" s="210">
        <f t="shared" si="8"/>
        <v>0</v>
      </c>
    </row>
    <row r="61" spans="4:16" ht="24" customHeight="1" x14ac:dyDescent="0.3">
      <c r="D61" s="59"/>
      <c r="E61" s="59"/>
      <c r="F61" s="59"/>
      <c r="G61" s="60"/>
      <c r="H61" s="60"/>
      <c r="I61" s="61"/>
      <c r="J61" s="129" t="s">
        <v>75</v>
      </c>
      <c r="K61" s="130"/>
      <c r="L61" s="130"/>
      <c r="M61" s="75"/>
      <c r="N61" s="208">
        <f>N62</f>
        <v>4500000</v>
      </c>
      <c r="O61" s="209">
        <f>O62</f>
        <v>4500000</v>
      </c>
      <c r="P61" s="210">
        <f t="shared" si="8"/>
        <v>0</v>
      </c>
    </row>
    <row r="62" spans="4:16" ht="24" customHeight="1" x14ac:dyDescent="0.3">
      <c r="D62" s="59"/>
      <c r="E62" s="59"/>
      <c r="F62" s="59"/>
      <c r="G62" s="60"/>
      <c r="H62" s="60"/>
      <c r="I62" s="61"/>
      <c r="J62" s="263"/>
      <c r="K62" s="87" t="s">
        <v>76</v>
      </c>
      <c r="L62" s="85"/>
      <c r="M62" s="86"/>
      <c r="N62" s="208">
        <f>N63+N64</f>
        <v>4500000</v>
      </c>
      <c r="O62" s="209">
        <f>O63+O64</f>
        <v>4500000</v>
      </c>
      <c r="P62" s="210">
        <f t="shared" si="8"/>
        <v>0</v>
      </c>
    </row>
    <row r="63" spans="4:16" ht="24" customHeight="1" x14ac:dyDescent="0.3">
      <c r="D63" s="59"/>
      <c r="E63" s="59"/>
      <c r="F63" s="59"/>
      <c r="G63" s="60"/>
      <c r="H63" s="60"/>
      <c r="I63" s="61"/>
      <c r="J63" s="264"/>
      <c r="K63" s="260"/>
      <c r="L63" s="127" t="s">
        <v>77</v>
      </c>
      <c r="M63" s="128"/>
      <c r="N63" s="208">
        <v>3500000</v>
      </c>
      <c r="O63" s="209">
        <v>3500000</v>
      </c>
      <c r="P63" s="210">
        <f t="shared" ref="P63" si="11">O63-N63</f>
        <v>0</v>
      </c>
    </row>
    <row r="64" spans="4:16" ht="24" customHeight="1" x14ac:dyDescent="0.3">
      <c r="D64" s="59"/>
      <c r="E64" s="59"/>
      <c r="F64" s="59"/>
      <c r="G64" s="60"/>
      <c r="H64" s="60"/>
      <c r="I64" s="61"/>
      <c r="J64" s="265"/>
      <c r="K64" s="262"/>
      <c r="L64" s="127" t="s">
        <v>34</v>
      </c>
      <c r="M64" s="128"/>
      <c r="N64" s="208">
        <v>1000000</v>
      </c>
      <c r="O64" s="209">
        <v>1000000</v>
      </c>
      <c r="P64" s="210">
        <f t="shared" si="8"/>
        <v>0</v>
      </c>
    </row>
    <row r="65" spans="4:16" ht="24" customHeight="1" x14ac:dyDescent="0.3">
      <c r="D65" s="59"/>
      <c r="E65" s="59"/>
      <c r="F65" s="59"/>
      <c r="G65" s="60"/>
      <c r="H65" s="60"/>
      <c r="I65" s="61"/>
      <c r="J65" s="84" t="s">
        <v>78</v>
      </c>
      <c r="K65" s="85"/>
      <c r="L65" s="85"/>
      <c r="M65" s="86"/>
      <c r="N65" s="208">
        <f>N66</f>
        <v>9125000</v>
      </c>
      <c r="O65" s="209">
        <f>O66</f>
        <v>7868000</v>
      </c>
      <c r="P65" s="23">
        <f t="shared" si="8"/>
        <v>-1257000</v>
      </c>
    </row>
    <row r="66" spans="4:16" ht="24" customHeight="1" x14ac:dyDescent="0.3">
      <c r="D66" s="59"/>
      <c r="E66" s="59"/>
      <c r="F66" s="59"/>
      <c r="G66" s="60"/>
      <c r="H66" s="60"/>
      <c r="I66" s="63"/>
      <c r="J66" s="263" t="s">
        <v>79</v>
      </c>
      <c r="K66" s="87" t="s">
        <v>78</v>
      </c>
      <c r="L66" s="85"/>
      <c r="M66" s="86"/>
      <c r="N66" s="208">
        <f>N67+N68+N69+N70+N71+N72+N73</f>
        <v>9125000</v>
      </c>
      <c r="O66" s="209">
        <f>O67+O68+O69+O70+O71+O72+O73</f>
        <v>7868000</v>
      </c>
      <c r="P66" s="23">
        <f t="shared" si="8"/>
        <v>-1257000</v>
      </c>
    </row>
    <row r="67" spans="4:16" ht="24" customHeight="1" x14ac:dyDescent="0.3">
      <c r="D67" s="59"/>
      <c r="E67" s="59"/>
      <c r="F67" s="59"/>
      <c r="G67" s="60"/>
      <c r="H67" s="60"/>
      <c r="I67" s="63"/>
      <c r="J67" s="264"/>
      <c r="K67" s="260"/>
      <c r="L67" s="74" t="s">
        <v>80</v>
      </c>
      <c r="M67" s="75"/>
      <c r="N67" s="208">
        <v>300000</v>
      </c>
      <c r="O67" s="209">
        <v>300000</v>
      </c>
      <c r="P67" s="210">
        <f t="shared" si="8"/>
        <v>0</v>
      </c>
    </row>
    <row r="68" spans="4:16" ht="24" customHeight="1" x14ac:dyDescent="0.3">
      <c r="D68" s="59"/>
      <c r="E68" s="59"/>
      <c r="F68" s="59"/>
      <c r="G68" s="60"/>
      <c r="H68" s="60"/>
      <c r="I68" s="63"/>
      <c r="J68" s="264"/>
      <c r="K68" s="261"/>
      <c r="L68" s="125" t="s">
        <v>81</v>
      </c>
      <c r="M68" s="126"/>
      <c r="N68" s="208">
        <v>0</v>
      </c>
      <c r="O68" s="209">
        <v>0</v>
      </c>
      <c r="P68" s="210">
        <f t="shared" si="8"/>
        <v>0</v>
      </c>
    </row>
    <row r="69" spans="4:16" ht="24" customHeight="1" x14ac:dyDescent="0.3">
      <c r="J69" s="264"/>
      <c r="K69" s="261"/>
      <c r="L69" s="125" t="s">
        <v>82</v>
      </c>
      <c r="M69" s="126"/>
      <c r="N69" s="208">
        <v>3643000</v>
      </c>
      <c r="O69" s="209">
        <v>493000</v>
      </c>
      <c r="P69" s="23">
        <f t="shared" si="8"/>
        <v>-3150000</v>
      </c>
    </row>
    <row r="70" spans="4:16" ht="24" customHeight="1" x14ac:dyDescent="0.3">
      <c r="J70" s="264"/>
      <c r="K70" s="261"/>
      <c r="L70" s="120" t="s">
        <v>83</v>
      </c>
      <c r="M70" s="121"/>
      <c r="N70" s="208">
        <v>3352000</v>
      </c>
      <c r="O70" s="209">
        <v>3352000</v>
      </c>
      <c r="P70" s="210">
        <f t="shared" si="8"/>
        <v>0</v>
      </c>
    </row>
    <row r="71" spans="4:16" ht="24" customHeight="1" x14ac:dyDescent="0.3">
      <c r="J71" s="264"/>
      <c r="K71" s="261"/>
      <c r="L71" s="125" t="s">
        <v>84</v>
      </c>
      <c r="M71" s="126"/>
      <c r="N71" s="208">
        <v>1080000</v>
      </c>
      <c r="O71" s="209">
        <v>3000000</v>
      </c>
      <c r="P71" s="210">
        <f t="shared" si="8"/>
        <v>1920000</v>
      </c>
    </row>
    <row r="72" spans="4:16" ht="24" customHeight="1" x14ac:dyDescent="0.3">
      <c r="J72" s="264"/>
      <c r="K72" s="261"/>
      <c r="L72" s="120" t="s">
        <v>85</v>
      </c>
      <c r="M72" s="121"/>
      <c r="N72" s="208">
        <v>300000</v>
      </c>
      <c r="O72" s="209">
        <v>300000</v>
      </c>
      <c r="P72" s="210">
        <f t="shared" si="8"/>
        <v>0</v>
      </c>
    </row>
    <row r="73" spans="4:16" ht="24" customHeight="1" x14ac:dyDescent="0.3">
      <c r="J73" s="265"/>
      <c r="K73" s="262"/>
      <c r="L73" s="120" t="s">
        <v>86</v>
      </c>
      <c r="M73" s="121"/>
      <c r="N73" s="208">
        <v>450000</v>
      </c>
      <c r="O73" s="209">
        <v>423000</v>
      </c>
      <c r="P73" s="23">
        <f t="shared" si="8"/>
        <v>-27000</v>
      </c>
    </row>
    <row r="74" spans="4:16" ht="24" customHeight="1" x14ac:dyDescent="0.3">
      <c r="J74" s="84" t="s">
        <v>87</v>
      </c>
      <c r="K74" s="85"/>
      <c r="L74" s="85"/>
      <c r="M74" s="86"/>
      <c r="N74" s="208">
        <f>N75</f>
        <v>200000</v>
      </c>
      <c r="O74" s="209">
        <f>O75</f>
        <v>200000</v>
      </c>
      <c r="P74" s="210">
        <f t="shared" si="8"/>
        <v>0</v>
      </c>
    </row>
    <row r="75" spans="4:16" ht="24" customHeight="1" x14ac:dyDescent="0.3">
      <c r="J75" s="263"/>
      <c r="K75" s="87" t="s">
        <v>87</v>
      </c>
      <c r="L75" s="85"/>
      <c r="M75" s="86"/>
      <c r="N75" s="208">
        <f>N76</f>
        <v>200000</v>
      </c>
      <c r="O75" s="209">
        <f>O76</f>
        <v>200000</v>
      </c>
      <c r="P75" s="210">
        <f t="shared" si="8"/>
        <v>0</v>
      </c>
    </row>
    <row r="76" spans="4:16" ht="24" customHeight="1" x14ac:dyDescent="0.3">
      <c r="J76" s="265"/>
      <c r="K76" s="58"/>
      <c r="L76" s="118" t="s">
        <v>87</v>
      </c>
      <c r="M76" s="119"/>
      <c r="N76" s="208">
        <v>200000</v>
      </c>
      <c r="O76" s="209">
        <v>200000</v>
      </c>
      <c r="P76" s="210">
        <f t="shared" si="8"/>
        <v>0</v>
      </c>
    </row>
    <row r="77" spans="4:16" ht="24" customHeight="1" x14ac:dyDescent="0.3">
      <c r="J77" s="84" t="s">
        <v>88</v>
      </c>
      <c r="K77" s="85"/>
      <c r="L77" s="85"/>
      <c r="M77" s="86"/>
      <c r="N77" s="208">
        <f>N78</f>
        <v>200000</v>
      </c>
      <c r="O77" s="209">
        <f>O78</f>
        <v>200000</v>
      </c>
      <c r="P77" s="210">
        <f t="shared" si="8"/>
        <v>0</v>
      </c>
    </row>
    <row r="78" spans="4:16" ht="24" customHeight="1" x14ac:dyDescent="0.3">
      <c r="J78" s="263"/>
      <c r="K78" s="87" t="s">
        <v>88</v>
      </c>
      <c r="L78" s="85"/>
      <c r="M78" s="86"/>
      <c r="N78" s="208">
        <f>N79</f>
        <v>200000</v>
      </c>
      <c r="O78" s="209">
        <f>O79</f>
        <v>200000</v>
      </c>
      <c r="P78" s="210">
        <f t="shared" si="8"/>
        <v>0</v>
      </c>
    </row>
    <row r="79" spans="4:16" ht="24" customHeight="1" x14ac:dyDescent="0.3">
      <c r="J79" s="266"/>
      <c r="K79" s="62"/>
      <c r="L79" s="120" t="s">
        <v>88</v>
      </c>
      <c r="M79" s="121"/>
      <c r="N79" s="211">
        <v>200000</v>
      </c>
      <c r="O79" s="212">
        <v>200000</v>
      </c>
      <c r="P79" s="210">
        <f t="shared" si="8"/>
        <v>0</v>
      </c>
    </row>
    <row r="80" spans="4:16" ht="24" customHeight="1" x14ac:dyDescent="0.3">
      <c r="J80" s="122" t="s">
        <v>92</v>
      </c>
      <c r="K80" s="123"/>
      <c r="L80" s="123"/>
      <c r="M80" s="124"/>
      <c r="N80" s="206">
        <f>N81+N96+N100+N110+N113</f>
        <v>120090000</v>
      </c>
      <c r="O80" s="207">
        <f>O81+O96+O100+O110+O113</f>
        <v>120090000</v>
      </c>
      <c r="P80" s="250">
        <f t="shared" ref="P80:P97" si="12">O80-N80</f>
        <v>0</v>
      </c>
    </row>
    <row r="81" spans="10:16" ht="24" customHeight="1" x14ac:dyDescent="0.3">
      <c r="J81" s="97" t="s">
        <v>58</v>
      </c>
      <c r="K81" s="98"/>
      <c r="L81" s="98"/>
      <c r="M81" s="99"/>
      <c r="N81" s="208">
        <f>SUM(N82,N87,N89)</f>
        <v>110760000</v>
      </c>
      <c r="O81" s="209">
        <f>SUM(O82,O87,O89)</f>
        <v>110760000</v>
      </c>
      <c r="P81" s="210">
        <f t="shared" si="12"/>
        <v>0</v>
      </c>
    </row>
    <row r="82" spans="10:16" ht="24" customHeight="1" x14ac:dyDescent="0.3">
      <c r="J82" s="241"/>
      <c r="K82" s="80" t="s">
        <v>59</v>
      </c>
      <c r="L82" s="81"/>
      <c r="M82" s="82"/>
      <c r="N82" s="208">
        <f>SUM(N83:N86)</f>
        <v>100251000</v>
      </c>
      <c r="O82" s="209">
        <f>SUM(O83:O86)</f>
        <v>100251000</v>
      </c>
      <c r="P82" s="210">
        <f t="shared" si="12"/>
        <v>0</v>
      </c>
    </row>
    <row r="83" spans="10:16" ht="24" customHeight="1" x14ac:dyDescent="0.3">
      <c r="J83" s="242"/>
      <c r="K83" s="267"/>
      <c r="L83" s="95" t="s">
        <v>60</v>
      </c>
      <c r="M83" s="96"/>
      <c r="N83" s="208">
        <v>82080000</v>
      </c>
      <c r="O83" s="209">
        <v>82080000</v>
      </c>
      <c r="P83" s="210">
        <f t="shared" si="12"/>
        <v>0</v>
      </c>
    </row>
    <row r="84" spans="10:16" ht="24" customHeight="1" x14ac:dyDescent="0.3">
      <c r="J84" s="242"/>
      <c r="K84" s="268"/>
      <c r="L84" s="95" t="s">
        <v>61</v>
      </c>
      <c r="M84" s="96"/>
      <c r="N84" s="208">
        <v>3120000</v>
      </c>
      <c r="O84" s="209">
        <v>3120000</v>
      </c>
      <c r="P84" s="210">
        <f t="shared" si="12"/>
        <v>0</v>
      </c>
    </row>
    <row r="85" spans="10:16" ht="24" customHeight="1" x14ac:dyDescent="0.3">
      <c r="J85" s="242"/>
      <c r="K85" s="268"/>
      <c r="L85" s="95" t="s">
        <v>62</v>
      </c>
      <c r="M85" s="96"/>
      <c r="N85" s="208">
        <v>6934000</v>
      </c>
      <c r="O85" s="209">
        <v>6934000</v>
      </c>
      <c r="P85" s="210">
        <f t="shared" si="12"/>
        <v>0</v>
      </c>
    </row>
    <row r="86" spans="10:16" ht="24" customHeight="1" x14ac:dyDescent="0.3">
      <c r="J86" s="242"/>
      <c r="K86" s="269"/>
      <c r="L86" s="100" t="s">
        <v>90</v>
      </c>
      <c r="M86" s="101"/>
      <c r="N86" s="208">
        <v>8117000</v>
      </c>
      <c r="O86" s="209">
        <v>8117000</v>
      </c>
      <c r="P86" s="210">
        <f t="shared" si="12"/>
        <v>0</v>
      </c>
    </row>
    <row r="87" spans="10:16" ht="24" customHeight="1" x14ac:dyDescent="0.3">
      <c r="J87" s="242"/>
      <c r="K87" s="80" t="s">
        <v>64</v>
      </c>
      <c r="L87" s="81"/>
      <c r="M87" s="82"/>
      <c r="N87" s="208">
        <f>SUM(N88:N88)</f>
        <v>200000</v>
      </c>
      <c r="O87" s="209">
        <f>SUM(O88:O88)</f>
        <v>200000</v>
      </c>
      <c r="P87" s="210">
        <f t="shared" si="12"/>
        <v>0</v>
      </c>
    </row>
    <row r="88" spans="10:16" ht="24" customHeight="1" x14ac:dyDescent="0.3">
      <c r="J88" s="242"/>
      <c r="K88" s="66"/>
      <c r="L88" s="93" t="s">
        <v>67</v>
      </c>
      <c r="M88" s="94"/>
      <c r="N88" s="208">
        <v>200000</v>
      </c>
      <c r="O88" s="209">
        <v>200000</v>
      </c>
      <c r="P88" s="210">
        <f t="shared" si="12"/>
        <v>0</v>
      </c>
    </row>
    <row r="89" spans="10:16" ht="24" customHeight="1" x14ac:dyDescent="0.3">
      <c r="J89" s="242"/>
      <c r="K89" s="80" t="s">
        <v>68</v>
      </c>
      <c r="L89" s="81"/>
      <c r="M89" s="82"/>
      <c r="N89" s="208">
        <f>SUM(N90:N95)</f>
        <v>10309000</v>
      </c>
      <c r="O89" s="209">
        <f>SUM(O90:O95)</f>
        <v>10309000</v>
      </c>
      <c r="P89" s="210">
        <f t="shared" si="12"/>
        <v>0</v>
      </c>
    </row>
    <row r="90" spans="10:16" ht="24" customHeight="1" x14ac:dyDescent="0.3">
      <c r="J90" s="242"/>
      <c r="K90" s="267"/>
      <c r="L90" s="95" t="s">
        <v>69</v>
      </c>
      <c r="M90" s="96"/>
      <c r="N90" s="208">
        <v>100000</v>
      </c>
      <c r="O90" s="209">
        <v>100000</v>
      </c>
      <c r="P90" s="210">
        <f t="shared" si="12"/>
        <v>0</v>
      </c>
    </row>
    <row r="91" spans="10:16" ht="24" customHeight="1" x14ac:dyDescent="0.3">
      <c r="J91" s="242"/>
      <c r="K91" s="268"/>
      <c r="L91" s="95" t="s">
        <v>70</v>
      </c>
      <c r="M91" s="96"/>
      <c r="N91" s="208">
        <v>2516000</v>
      </c>
      <c r="O91" s="209">
        <v>2516000</v>
      </c>
      <c r="P91" s="210">
        <f t="shared" si="12"/>
        <v>0</v>
      </c>
    </row>
    <row r="92" spans="10:16" ht="24" customHeight="1" x14ac:dyDescent="0.3">
      <c r="J92" s="242"/>
      <c r="K92" s="268"/>
      <c r="L92" s="95" t="s">
        <v>71</v>
      </c>
      <c r="M92" s="96"/>
      <c r="N92" s="208">
        <v>2400000</v>
      </c>
      <c r="O92" s="209">
        <v>2400000</v>
      </c>
      <c r="P92" s="210">
        <f t="shared" si="12"/>
        <v>0</v>
      </c>
    </row>
    <row r="93" spans="10:16" ht="24" customHeight="1" x14ac:dyDescent="0.3">
      <c r="J93" s="242"/>
      <c r="K93" s="268"/>
      <c r="L93" s="95" t="s">
        <v>72</v>
      </c>
      <c r="M93" s="96"/>
      <c r="N93" s="208">
        <v>3600000</v>
      </c>
      <c r="O93" s="209">
        <v>3600000</v>
      </c>
      <c r="P93" s="210">
        <f t="shared" si="12"/>
        <v>0</v>
      </c>
    </row>
    <row r="94" spans="10:16" ht="24" customHeight="1" x14ac:dyDescent="0.3">
      <c r="J94" s="242"/>
      <c r="K94" s="268"/>
      <c r="L94" s="95" t="s">
        <v>73</v>
      </c>
      <c r="M94" s="96"/>
      <c r="N94" s="208">
        <v>1200000</v>
      </c>
      <c r="O94" s="209">
        <v>1200000</v>
      </c>
      <c r="P94" s="210">
        <f t="shared" si="12"/>
        <v>0</v>
      </c>
    </row>
    <row r="95" spans="10:16" ht="24" customHeight="1" x14ac:dyDescent="0.3">
      <c r="J95" s="243"/>
      <c r="K95" s="269"/>
      <c r="L95" s="95" t="s">
        <v>91</v>
      </c>
      <c r="M95" s="96"/>
      <c r="N95" s="208">
        <v>493000</v>
      </c>
      <c r="O95" s="209">
        <v>493000</v>
      </c>
      <c r="P95" s="210">
        <f t="shared" si="12"/>
        <v>0</v>
      </c>
    </row>
    <row r="96" spans="10:16" ht="24" customHeight="1" x14ac:dyDescent="0.3">
      <c r="J96" s="83" t="s">
        <v>75</v>
      </c>
      <c r="K96" s="81"/>
      <c r="L96" s="81"/>
      <c r="M96" s="82"/>
      <c r="N96" s="208">
        <f>N97</f>
        <v>3000000</v>
      </c>
      <c r="O96" s="209">
        <f>O97</f>
        <v>2000000</v>
      </c>
      <c r="P96" s="23">
        <f t="shared" si="12"/>
        <v>-1000000</v>
      </c>
    </row>
    <row r="97" spans="10:16" ht="24" customHeight="1" x14ac:dyDescent="0.3">
      <c r="J97" s="270"/>
      <c r="K97" s="80" t="s">
        <v>76</v>
      </c>
      <c r="L97" s="81"/>
      <c r="M97" s="82"/>
      <c r="N97" s="208">
        <f>N98+N99</f>
        <v>3000000</v>
      </c>
      <c r="O97" s="209">
        <f>O98+O99</f>
        <v>2000000</v>
      </c>
      <c r="P97" s="23">
        <f t="shared" si="12"/>
        <v>-1000000</v>
      </c>
    </row>
    <row r="98" spans="10:16" ht="24" customHeight="1" x14ac:dyDescent="0.3">
      <c r="J98" s="271"/>
      <c r="K98" s="273"/>
      <c r="L98" s="109" t="s">
        <v>96</v>
      </c>
      <c r="M98" s="110"/>
      <c r="N98" s="208">
        <v>3000000</v>
      </c>
      <c r="O98" s="209">
        <v>2000000</v>
      </c>
      <c r="P98" s="23">
        <f t="shared" ref="P98" si="13">O98-N98</f>
        <v>-1000000</v>
      </c>
    </row>
    <row r="99" spans="10:16" ht="24" customHeight="1" x14ac:dyDescent="0.3">
      <c r="J99" s="272"/>
      <c r="K99" s="274"/>
      <c r="L99" s="109" t="s">
        <v>34</v>
      </c>
      <c r="M99" s="110"/>
      <c r="N99" s="208">
        <v>0</v>
      </c>
      <c r="O99" s="209">
        <v>0</v>
      </c>
      <c r="P99" s="210">
        <f t="shared" ref="P99:P107" si="14">O99-N99</f>
        <v>0</v>
      </c>
    </row>
    <row r="100" spans="10:16" ht="24" customHeight="1" x14ac:dyDescent="0.3">
      <c r="J100" s="117" t="s">
        <v>78</v>
      </c>
      <c r="K100" s="103"/>
      <c r="L100" s="103"/>
      <c r="M100" s="104"/>
      <c r="N100" s="208">
        <f>N101</f>
        <v>6330000</v>
      </c>
      <c r="O100" s="209">
        <f>O101</f>
        <v>7330000</v>
      </c>
      <c r="P100" s="210">
        <f t="shared" si="14"/>
        <v>1000000</v>
      </c>
    </row>
    <row r="101" spans="10:16" ht="24" customHeight="1" x14ac:dyDescent="0.3">
      <c r="J101" s="270" t="s">
        <v>79</v>
      </c>
      <c r="K101" s="102" t="s">
        <v>78</v>
      </c>
      <c r="L101" s="103"/>
      <c r="M101" s="104"/>
      <c r="N101" s="208">
        <f>N102+N103+N104+N105+N106+N107+N108+N109</f>
        <v>6330000</v>
      </c>
      <c r="O101" s="209">
        <f>O102+O103+O104+O105+O106+O107+O108+O109</f>
        <v>7330000</v>
      </c>
      <c r="P101" s="210">
        <f t="shared" si="14"/>
        <v>1000000</v>
      </c>
    </row>
    <row r="102" spans="10:16" ht="24" customHeight="1" x14ac:dyDescent="0.3">
      <c r="J102" s="271"/>
      <c r="K102" s="267"/>
      <c r="L102" s="105" t="s">
        <v>99</v>
      </c>
      <c r="M102" s="106"/>
      <c r="N102" s="208">
        <v>200000</v>
      </c>
      <c r="O102" s="209">
        <v>200000</v>
      </c>
      <c r="P102" s="210">
        <f t="shared" si="14"/>
        <v>0</v>
      </c>
    </row>
    <row r="103" spans="10:16" ht="24" customHeight="1" x14ac:dyDescent="0.3">
      <c r="J103" s="271"/>
      <c r="K103" s="268"/>
      <c r="L103" s="113" t="s">
        <v>100</v>
      </c>
      <c r="M103" s="114"/>
      <c r="N103" s="208">
        <v>200000</v>
      </c>
      <c r="O103" s="209">
        <v>200000</v>
      </c>
      <c r="P103" s="210">
        <f t="shared" si="14"/>
        <v>0</v>
      </c>
    </row>
    <row r="104" spans="10:16" ht="24" customHeight="1" x14ac:dyDescent="0.3">
      <c r="J104" s="271"/>
      <c r="K104" s="268"/>
      <c r="L104" s="115" t="s">
        <v>101</v>
      </c>
      <c r="M104" s="116"/>
      <c r="N104" s="208">
        <v>1000000</v>
      </c>
      <c r="O104" s="209">
        <v>680000</v>
      </c>
      <c r="P104" s="23">
        <f t="shared" si="14"/>
        <v>-320000</v>
      </c>
    </row>
    <row r="105" spans="10:16" ht="24" customHeight="1" x14ac:dyDescent="0.3">
      <c r="J105" s="271"/>
      <c r="K105" s="268"/>
      <c r="L105" s="115" t="s">
        <v>102</v>
      </c>
      <c r="M105" s="116"/>
      <c r="N105" s="208">
        <v>300000</v>
      </c>
      <c r="O105" s="209">
        <v>300000</v>
      </c>
      <c r="P105" s="210">
        <f t="shared" si="14"/>
        <v>0</v>
      </c>
    </row>
    <row r="106" spans="10:16" ht="24" customHeight="1" x14ac:dyDescent="0.3">
      <c r="J106" s="271"/>
      <c r="K106" s="268"/>
      <c r="L106" s="115" t="s">
        <v>103</v>
      </c>
      <c r="M106" s="116"/>
      <c r="N106" s="208">
        <v>2400000</v>
      </c>
      <c r="O106" s="209">
        <v>2400000</v>
      </c>
      <c r="P106" s="210">
        <f t="shared" si="14"/>
        <v>0</v>
      </c>
    </row>
    <row r="107" spans="10:16" ht="24" customHeight="1" x14ac:dyDescent="0.3">
      <c r="J107" s="271"/>
      <c r="K107" s="268"/>
      <c r="L107" s="115" t="s">
        <v>86</v>
      </c>
      <c r="M107" s="116"/>
      <c r="N107" s="208">
        <v>550000</v>
      </c>
      <c r="O107" s="209">
        <v>550000</v>
      </c>
      <c r="P107" s="210">
        <f t="shared" si="14"/>
        <v>0</v>
      </c>
    </row>
    <row r="108" spans="10:16" ht="24" customHeight="1" x14ac:dyDescent="0.3">
      <c r="J108" s="271"/>
      <c r="K108" s="268"/>
      <c r="L108" s="111" t="s">
        <v>104</v>
      </c>
      <c r="M108" s="112"/>
      <c r="N108" s="208">
        <v>480000</v>
      </c>
      <c r="O108" s="209">
        <v>2400000</v>
      </c>
      <c r="P108" s="210">
        <f t="shared" ref="P108:P115" si="15">O108-N108</f>
        <v>1920000</v>
      </c>
    </row>
    <row r="109" spans="10:16" ht="24" customHeight="1" x14ac:dyDescent="0.3">
      <c r="J109" s="272"/>
      <c r="K109" s="269"/>
      <c r="L109" s="107" t="s">
        <v>105</v>
      </c>
      <c r="M109" s="108"/>
      <c r="N109" s="211">
        <v>1200000</v>
      </c>
      <c r="O109" s="212">
        <v>600000</v>
      </c>
      <c r="P109" s="67">
        <f t="shared" si="15"/>
        <v>-600000</v>
      </c>
    </row>
    <row r="110" spans="10:16" ht="24" customHeight="1" x14ac:dyDescent="0.3">
      <c r="J110" s="84" t="s">
        <v>87</v>
      </c>
      <c r="K110" s="85"/>
      <c r="L110" s="85"/>
      <c r="M110" s="86"/>
      <c r="N110" s="208">
        <f>N111</f>
        <v>0</v>
      </c>
      <c r="O110" s="209">
        <f>O111</f>
        <v>0</v>
      </c>
      <c r="P110" s="210">
        <f t="shared" si="15"/>
        <v>0</v>
      </c>
    </row>
    <row r="111" spans="10:16" ht="24" customHeight="1" x14ac:dyDescent="0.3">
      <c r="J111" s="263"/>
      <c r="K111" s="87" t="s">
        <v>87</v>
      </c>
      <c r="L111" s="85"/>
      <c r="M111" s="86"/>
      <c r="N111" s="208">
        <f>N112</f>
        <v>0</v>
      </c>
      <c r="O111" s="209">
        <f>O112</f>
        <v>0</v>
      </c>
      <c r="P111" s="210">
        <f t="shared" si="15"/>
        <v>0</v>
      </c>
    </row>
    <row r="112" spans="10:16" ht="24" customHeight="1" x14ac:dyDescent="0.3">
      <c r="J112" s="265"/>
      <c r="K112" s="71"/>
      <c r="L112" s="118" t="s">
        <v>87</v>
      </c>
      <c r="M112" s="119"/>
      <c r="N112" s="208">
        <v>0</v>
      </c>
      <c r="O112" s="209">
        <v>0</v>
      </c>
      <c r="P112" s="210">
        <f t="shared" si="15"/>
        <v>0</v>
      </c>
    </row>
    <row r="113" spans="10:16" ht="24" customHeight="1" x14ac:dyDescent="0.3">
      <c r="J113" s="84" t="s">
        <v>88</v>
      </c>
      <c r="K113" s="85"/>
      <c r="L113" s="85"/>
      <c r="M113" s="86"/>
      <c r="N113" s="208">
        <f>N114</f>
        <v>0</v>
      </c>
      <c r="O113" s="209">
        <f>O114</f>
        <v>0</v>
      </c>
      <c r="P113" s="210">
        <f t="shared" si="15"/>
        <v>0</v>
      </c>
    </row>
    <row r="114" spans="10:16" ht="24" customHeight="1" x14ac:dyDescent="0.3">
      <c r="J114" s="263"/>
      <c r="K114" s="87" t="s">
        <v>88</v>
      </c>
      <c r="L114" s="85"/>
      <c r="M114" s="86"/>
      <c r="N114" s="208">
        <f>N115</f>
        <v>0</v>
      </c>
      <c r="O114" s="209">
        <f>O115</f>
        <v>0</v>
      </c>
      <c r="P114" s="210">
        <f t="shared" si="15"/>
        <v>0</v>
      </c>
    </row>
    <row r="115" spans="10:16" ht="24" customHeight="1" thickBot="1" x14ac:dyDescent="0.35">
      <c r="J115" s="275"/>
      <c r="K115" s="251"/>
      <c r="L115" s="252" t="s">
        <v>88</v>
      </c>
      <c r="M115" s="253"/>
      <c r="N115" s="254">
        <v>0</v>
      </c>
      <c r="O115" s="255">
        <v>0</v>
      </c>
      <c r="P115" s="256">
        <f t="shared" si="15"/>
        <v>0</v>
      </c>
    </row>
    <row r="116" spans="10:16" ht="24" customHeight="1" x14ac:dyDescent="0.3"/>
  </sheetData>
  <mergeCells count="166">
    <mergeCell ref="J110:M110"/>
    <mergeCell ref="K111:M111"/>
    <mergeCell ref="J113:M113"/>
    <mergeCell ref="K114:M114"/>
    <mergeCell ref="L115:M115"/>
    <mergeCell ref="J44:J60"/>
    <mergeCell ref="K45:K49"/>
    <mergeCell ref="K51:K53"/>
    <mergeCell ref="K55:K60"/>
    <mergeCell ref="J62:J64"/>
    <mergeCell ref="K63:K64"/>
    <mergeCell ref="J66:J73"/>
    <mergeCell ref="K67:K73"/>
    <mergeCell ref="J75:J76"/>
    <mergeCell ref="J78:J79"/>
    <mergeCell ref="J82:J95"/>
    <mergeCell ref="K83:K86"/>
    <mergeCell ref="K90:K95"/>
    <mergeCell ref="J97:J99"/>
    <mergeCell ref="K98:K99"/>
    <mergeCell ref="J101:J109"/>
    <mergeCell ref="K102:K109"/>
    <mergeCell ref="J111:J112"/>
    <mergeCell ref="J114:J115"/>
    <mergeCell ref="K16:K17"/>
    <mergeCell ref="K19:K22"/>
    <mergeCell ref="K25:K26"/>
    <mergeCell ref="J24:J26"/>
    <mergeCell ref="K29:K38"/>
    <mergeCell ref="J28:J38"/>
    <mergeCell ref="J40:J41"/>
    <mergeCell ref="D16:F16"/>
    <mergeCell ref="E17:F17"/>
    <mergeCell ref="L48:M48"/>
    <mergeCell ref="D9:D12"/>
    <mergeCell ref="E10:E12"/>
    <mergeCell ref="D14:D15"/>
    <mergeCell ref="D17:D18"/>
    <mergeCell ref="D20:D22"/>
    <mergeCell ref="E21:E22"/>
    <mergeCell ref="D24:D26"/>
    <mergeCell ref="E25:E26"/>
    <mergeCell ref="D29:D32"/>
    <mergeCell ref="E30:E32"/>
    <mergeCell ref="D34:D36"/>
    <mergeCell ref="E35:E36"/>
    <mergeCell ref="D38:D40"/>
    <mergeCell ref="E39:E40"/>
    <mergeCell ref="D43:D44"/>
    <mergeCell ref="D46:D48"/>
    <mergeCell ref="E47:E48"/>
    <mergeCell ref="D50:D51"/>
    <mergeCell ref="J9:J22"/>
    <mergeCell ref="K10:K14"/>
    <mergeCell ref="L112:M112"/>
    <mergeCell ref="D1:P1"/>
    <mergeCell ref="D3:P3"/>
    <mergeCell ref="D4:I4"/>
    <mergeCell ref="J4:P4"/>
    <mergeCell ref="D7:F7"/>
    <mergeCell ref="J7:M7"/>
    <mergeCell ref="L51:M51"/>
    <mergeCell ref="D42:F42"/>
    <mergeCell ref="E43:F43"/>
    <mergeCell ref="D49:F49"/>
    <mergeCell ref="E50:F50"/>
    <mergeCell ref="E29:F29"/>
    <mergeCell ref="D37:F37"/>
    <mergeCell ref="E38:F38"/>
    <mergeCell ref="D41:F41"/>
    <mergeCell ref="L33:M33"/>
    <mergeCell ref="L37:M37"/>
    <mergeCell ref="K24:M24"/>
    <mergeCell ref="J27:M27"/>
    <mergeCell ref="K28:M28"/>
    <mergeCell ref="L29:M29"/>
    <mergeCell ref="L31:M31"/>
    <mergeCell ref="J23:M23"/>
    <mergeCell ref="J42:M42"/>
    <mergeCell ref="J43:M43"/>
    <mergeCell ref="K44:M44"/>
    <mergeCell ref="L45:M45"/>
    <mergeCell ref="L46:M46"/>
    <mergeCell ref="L47:M47"/>
    <mergeCell ref="L49:M49"/>
    <mergeCell ref="K50:M50"/>
    <mergeCell ref="D6:F6"/>
    <mergeCell ref="J6:M6"/>
    <mergeCell ref="K18:M18"/>
    <mergeCell ref="D23:F23"/>
    <mergeCell ref="E24:F24"/>
    <mergeCell ref="D27:F27"/>
    <mergeCell ref="D28:F28"/>
    <mergeCell ref="D8:F8"/>
    <mergeCell ref="J8:M8"/>
    <mergeCell ref="E9:F9"/>
    <mergeCell ref="K9:M9"/>
    <mergeCell ref="D13:F13"/>
    <mergeCell ref="E14:F14"/>
    <mergeCell ref="K15:M15"/>
    <mergeCell ref="D19:F19"/>
    <mergeCell ref="E20:F20"/>
    <mergeCell ref="L68:M68"/>
    <mergeCell ref="L69:M69"/>
    <mergeCell ref="L58:M58"/>
    <mergeCell ref="L59:M59"/>
    <mergeCell ref="L60:M60"/>
    <mergeCell ref="J61:M61"/>
    <mergeCell ref="K62:M62"/>
    <mergeCell ref="L64:M64"/>
    <mergeCell ref="L52:M52"/>
    <mergeCell ref="L53:M53"/>
    <mergeCell ref="K54:M54"/>
    <mergeCell ref="L55:M55"/>
    <mergeCell ref="L56:M56"/>
    <mergeCell ref="L57:M57"/>
    <mergeCell ref="L63:M63"/>
    <mergeCell ref="K75:M75"/>
    <mergeCell ref="L76:M76"/>
    <mergeCell ref="J77:M77"/>
    <mergeCell ref="K78:M78"/>
    <mergeCell ref="L79:M79"/>
    <mergeCell ref="J80:M80"/>
    <mergeCell ref="L70:M70"/>
    <mergeCell ref="L71:M71"/>
    <mergeCell ref="L72:M72"/>
    <mergeCell ref="L73:M73"/>
    <mergeCell ref="K101:M101"/>
    <mergeCell ref="L102:M102"/>
    <mergeCell ref="L91:M91"/>
    <mergeCell ref="L92:M92"/>
    <mergeCell ref="L93:M93"/>
    <mergeCell ref="L94:M94"/>
    <mergeCell ref="L95:M95"/>
    <mergeCell ref="L109:M109"/>
    <mergeCell ref="L98:M98"/>
    <mergeCell ref="L108:M108"/>
    <mergeCell ref="L103:M103"/>
    <mergeCell ref="L104:M104"/>
    <mergeCell ref="L105:M105"/>
    <mergeCell ref="L106:M106"/>
    <mergeCell ref="L107:M107"/>
    <mergeCell ref="L99:M99"/>
    <mergeCell ref="J100:M100"/>
    <mergeCell ref="L67:M67"/>
    <mergeCell ref="D45:F45"/>
    <mergeCell ref="E46:F46"/>
    <mergeCell ref="D33:F33"/>
    <mergeCell ref="E34:F34"/>
    <mergeCell ref="K97:M97"/>
    <mergeCell ref="J96:M96"/>
    <mergeCell ref="K87:M87"/>
    <mergeCell ref="J74:M74"/>
    <mergeCell ref="K66:M66"/>
    <mergeCell ref="J65:M65"/>
    <mergeCell ref="J39:M39"/>
    <mergeCell ref="K40:M40"/>
    <mergeCell ref="L88:M88"/>
    <mergeCell ref="K89:M89"/>
    <mergeCell ref="L90:M90"/>
    <mergeCell ref="J81:M81"/>
    <mergeCell ref="K82:M82"/>
    <mergeCell ref="L83:M83"/>
    <mergeCell ref="L84:M84"/>
    <mergeCell ref="L85:M85"/>
    <mergeCell ref="L86:M86"/>
  </mergeCells>
  <phoneticPr fontId="2" type="noConversion"/>
  <pageMargins left="0.39370078740157483" right="0.23622047244094488" top="0.39370078740157483" bottom="7.874015748031496E-2" header="0.31496062992125984" footer="0.31496062992125984"/>
  <pageSetup paperSize="9" scale="38" fitToHeight="0" orientation="portrait" horizontalDpi="4294967293" verticalDpi="4294967293" r:id="rId1"/>
  <rowBreaks count="1" manualBreakCount="1">
    <brk id="79" min="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예산총괄표</vt:lpstr>
      <vt:lpstr>예산총괄표!Print_Area</vt:lpstr>
      <vt:lpstr>예산총괄표!Print_Titles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cp:lastPrinted>2019-03-04T07:28:51Z</cp:lastPrinted>
  <dcterms:created xsi:type="dcterms:W3CDTF">2018-08-16T00:02:06Z</dcterms:created>
  <dcterms:modified xsi:type="dcterms:W3CDTF">2019-03-04T08:41:52Z</dcterms:modified>
</cp:coreProperties>
</file>